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chartsheets/sheet4.xml" ContentType="application/vnd.openxmlformats-officedocument.spreadsheetml.chartsheet+xml"/>
  <Override PartName="/xl/chartsheets/sheet5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10.xml" ContentType="application/vnd.openxmlformats-officedocument.drawingml.chartshap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929"/>
  <workbookPr/>
  <mc:AlternateContent xmlns:mc="http://schemas.openxmlformats.org/markup-compatibility/2006">
    <mc:Choice Requires="x15">
      <x15ac:absPath xmlns:x15ac="http://schemas.microsoft.com/office/spreadsheetml/2010/11/ac" url="https://umanitoba.sharepoint.com/sites/ASP-MCHPteam/Shared Documents/General/01 online supplement/Chapter5-Healthcare_Service_Use_and_Dispensations/02-dispensations not linked to healthcare contact/"/>
    </mc:Choice>
  </mc:AlternateContent>
  <xr:revisionPtr revIDLastSave="1" documentId="13_ncr:1_{BF99863C-E17E-489E-B17F-59C719B48A24}" xr6:coauthVersionLast="46" xr6:coauthVersionMax="46" xr10:uidLastSave="{5AD3C9C5-34DE-436B-97B7-B1DC678B02C4}"/>
  <bookViews>
    <workbookView xWindow="-120" yWindow="-120" windowWidth="29040" windowHeight="15840" tabRatio="934" xr2:uid="{00000000-000D-0000-FFFF-FFFF00000000}"/>
  </bookViews>
  <sheets>
    <sheet name="Fig_all_rowp" sheetId="11" r:id="rId1"/>
    <sheet name="Fig_adlt_ptColp" sheetId="15" r:id="rId2"/>
    <sheet name="Fig_adlt_phColp" sheetId="17" r:id="rId3"/>
    <sheet name="Fig_kid_ptColp" sheetId="16" r:id="rId4"/>
    <sheet name="Fig_kid_phColp" sheetId="13" r:id="rId5"/>
    <sheet name="fig_data_allrowp" sheetId="10" r:id="rId6"/>
    <sheet name="fig_data_kid_colp" sheetId="12" r:id="rId7"/>
    <sheet name="fig_data_adlt_colp" sheetId="14" r:id="rId8"/>
    <sheet name="Suppl_adlt_ptColp" sheetId="4" r:id="rId9"/>
    <sheet name="Suppl_adlt_phColp" sheetId="8" r:id="rId10"/>
    <sheet name="Suppl_kid_ptColpt" sheetId="7" r:id="rId11"/>
    <sheet name="Suppl_kid_phColp" sheetId="5" r:id="rId12"/>
    <sheet name="tbl_data" sheetId="2" r:id="rId13"/>
    <sheet name="orig_data" sheetId="19" r:id="rId14"/>
  </sheets>
  <definedNames>
    <definedName name="IDX" localSheetId="13">orig_data!$A$4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73" i="12" l="1"/>
  <c r="D73" i="12"/>
  <c r="E72" i="12"/>
  <c r="D72" i="12"/>
  <c r="E28" i="12"/>
  <c r="D28" i="12"/>
  <c r="E63" i="14"/>
  <c r="D63" i="14"/>
  <c r="E62" i="14"/>
  <c r="D62" i="14"/>
  <c r="E20" i="14"/>
  <c r="D20" i="14"/>
  <c r="N85" i="2"/>
  <c r="M85" i="2"/>
  <c r="L85" i="2"/>
  <c r="K85" i="2"/>
  <c r="J85" i="2"/>
  <c r="N84" i="2"/>
  <c r="M84" i="2"/>
  <c r="L84" i="2"/>
  <c r="K84" i="2"/>
  <c r="J84" i="2"/>
  <c r="J76" i="2"/>
  <c r="K76" i="2"/>
  <c r="L76" i="2"/>
  <c r="M76" i="2"/>
  <c r="N76" i="2"/>
  <c r="J77" i="2"/>
  <c r="K77" i="2"/>
  <c r="L77" i="2"/>
  <c r="M77" i="2"/>
  <c r="N77" i="2"/>
  <c r="J78" i="2"/>
  <c r="K78" i="2"/>
  <c r="L78" i="2"/>
  <c r="M78" i="2"/>
  <c r="N78" i="2"/>
  <c r="J79" i="2"/>
  <c r="K79" i="2"/>
  <c r="L79" i="2"/>
  <c r="M79" i="2"/>
  <c r="N79" i="2"/>
  <c r="J80" i="2"/>
  <c r="K80" i="2"/>
  <c r="L80" i="2"/>
  <c r="M80" i="2"/>
  <c r="N80" i="2"/>
  <c r="J81" i="2"/>
  <c r="K81" i="2"/>
  <c r="L81" i="2"/>
  <c r="M81" i="2"/>
  <c r="N81" i="2"/>
  <c r="N75" i="2"/>
  <c r="M75" i="2"/>
  <c r="L75" i="2"/>
  <c r="K75" i="2"/>
  <c r="J75" i="2"/>
  <c r="J72" i="2"/>
  <c r="K72" i="2"/>
  <c r="L72" i="2"/>
  <c r="M72" i="2"/>
  <c r="N72" i="2"/>
  <c r="J73" i="2"/>
  <c r="K73" i="2"/>
  <c r="L73" i="2"/>
  <c r="M73" i="2"/>
  <c r="N73" i="2"/>
  <c r="N71" i="2"/>
  <c r="M71" i="2"/>
  <c r="L71" i="2"/>
  <c r="K71" i="2"/>
  <c r="J71" i="2"/>
  <c r="N67" i="2"/>
  <c r="M67" i="2"/>
  <c r="L67" i="2"/>
  <c r="K67" i="2"/>
  <c r="J67" i="2"/>
  <c r="N66" i="2"/>
  <c r="M66" i="2"/>
  <c r="L66" i="2"/>
  <c r="K66" i="2"/>
  <c r="J66" i="2"/>
  <c r="N65" i="2"/>
  <c r="M65" i="2"/>
  <c r="L65" i="2"/>
  <c r="K65" i="2"/>
  <c r="J65" i="2"/>
  <c r="N63" i="2"/>
  <c r="M63" i="2"/>
  <c r="L63" i="2"/>
  <c r="K63" i="2"/>
  <c r="J63" i="2"/>
  <c r="N62" i="2"/>
  <c r="M62" i="2"/>
  <c r="L62" i="2"/>
  <c r="K62" i="2"/>
  <c r="J62" i="2"/>
  <c r="N60" i="2"/>
  <c r="M60" i="2"/>
  <c r="L60" i="2"/>
  <c r="K60" i="2"/>
  <c r="J60" i="2"/>
  <c r="N59" i="2"/>
  <c r="M59" i="2"/>
  <c r="L59" i="2"/>
  <c r="K59" i="2"/>
  <c r="J59" i="2"/>
  <c r="N58" i="2"/>
  <c r="M58" i="2"/>
  <c r="L58" i="2"/>
  <c r="K58" i="2"/>
  <c r="J58" i="2"/>
  <c r="N56" i="2"/>
  <c r="M56" i="2"/>
  <c r="L56" i="2"/>
  <c r="K56" i="2"/>
  <c r="J56" i="2"/>
  <c r="N55" i="2"/>
  <c r="M55" i="2"/>
  <c r="L55" i="2"/>
  <c r="K55" i="2"/>
  <c r="J55" i="2"/>
  <c r="N53" i="2"/>
  <c r="M53" i="2"/>
  <c r="L53" i="2"/>
  <c r="K53" i="2"/>
  <c r="J53" i="2"/>
  <c r="N52" i="2"/>
  <c r="M52" i="2"/>
  <c r="L52" i="2"/>
  <c r="K52" i="2"/>
  <c r="J52" i="2"/>
  <c r="N51" i="2"/>
  <c r="M51" i="2"/>
  <c r="L51" i="2"/>
  <c r="K51" i="2"/>
  <c r="J51" i="2"/>
  <c r="N49" i="2"/>
  <c r="M49" i="2"/>
  <c r="L49" i="2"/>
  <c r="K49" i="2"/>
  <c r="J49" i="2"/>
  <c r="N48" i="2"/>
  <c r="M48" i="2"/>
  <c r="L48" i="2"/>
  <c r="K48" i="2"/>
  <c r="J48" i="2"/>
  <c r="N47" i="2"/>
  <c r="M47" i="2"/>
  <c r="L47" i="2"/>
  <c r="K47" i="2"/>
  <c r="J47" i="2"/>
  <c r="N46" i="2"/>
  <c r="M46" i="2"/>
  <c r="L46" i="2"/>
  <c r="K46" i="2"/>
  <c r="J46" i="2"/>
  <c r="N45" i="2"/>
  <c r="M45" i="2"/>
  <c r="L45" i="2"/>
  <c r="K45" i="2"/>
  <c r="J45" i="2"/>
  <c r="N44" i="2"/>
  <c r="M44" i="2"/>
  <c r="L44" i="2"/>
  <c r="K44" i="2"/>
  <c r="J44" i="2"/>
  <c r="N42" i="2"/>
  <c r="M42" i="2"/>
  <c r="L42" i="2"/>
  <c r="K42" i="2"/>
  <c r="J42" i="2"/>
  <c r="N41" i="2"/>
  <c r="M41" i="2"/>
  <c r="L41" i="2"/>
  <c r="K41" i="2"/>
  <c r="J41" i="2"/>
  <c r="N40" i="2"/>
  <c r="M40" i="2"/>
  <c r="L40" i="2"/>
  <c r="K40" i="2"/>
  <c r="J40" i="2"/>
  <c r="J32" i="2"/>
  <c r="K32" i="2"/>
  <c r="L32" i="2"/>
  <c r="M32" i="2"/>
  <c r="N32" i="2"/>
  <c r="J30" i="2"/>
  <c r="K30" i="2"/>
  <c r="L30" i="2"/>
  <c r="M30" i="2"/>
  <c r="N30" i="2"/>
  <c r="J31" i="2"/>
  <c r="K31" i="2"/>
  <c r="L31" i="2"/>
  <c r="M31" i="2"/>
  <c r="N31" i="2"/>
  <c r="N29" i="2"/>
  <c r="M29" i="2"/>
  <c r="L29" i="2"/>
  <c r="K29" i="2"/>
  <c r="J29" i="2"/>
  <c r="N27" i="2"/>
  <c r="M27" i="2"/>
  <c r="L27" i="2"/>
  <c r="K27" i="2"/>
  <c r="J27" i="2"/>
  <c r="N26" i="2"/>
  <c r="M26" i="2"/>
  <c r="L26" i="2"/>
  <c r="K26" i="2"/>
  <c r="J26" i="2"/>
  <c r="J22" i="2"/>
  <c r="K22" i="2"/>
  <c r="L22" i="2"/>
  <c r="M22" i="2"/>
  <c r="N22" i="2"/>
  <c r="J23" i="2"/>
  <c r="K23" i="2"/>
  <c r="L23" i="2"/>
  <c r="M23" i="2"/>
  <c r="N23" i="2"/>
  <c r="J24" i="2"/>
  <c r="K24" i="2"/>
  <c r="L24" i="2"/>
  <c r="M24" i="2"/>
  <c r="N24" i="2"/>
  <c r="N21" i="2"/>
  <c r="M21" i="2"/>
  <c r="L21" i="2"/>
  <c r="K21" i="2"/>
  <c r="J21" i="2"/>
  <c r="N17" i="2"/>
  <c r="M17" i="2"/>
  <c r="L17" i="2"/>
  <c r="K17" i="2"/>
  <c r="J17" i="2"/>
  <c r="N16" i="2"/>
  <c r="M16" i="2"/>
  <c r="L16" i="2"/>
  <c r="K16" i="2"/>
  <c r="J16" i="2"/>
  <c r="N15" i="2"/>
  <c r="M15" i="2"/>
  <c r="L15" i="2"/>
  <c r="K15" i="2"/>
  <c r="J15" i="2"/>
  <c r="N14" i="2"/>
  <c r="M14" i="2"/>
  <c r="L14" i="2"/>
  <c r="K14" i="2"/>
  <c r="J14" i="2"/>
  <c r="N13" i="2"/>
  <c r="M13" i="2"/>
  <c r="L13" i="2"/>
  <c r="K13" i="2"/>
  <c r="J13" i="2"/>
  <c r="N11" i="2"/>
  <c r="M11" i="2"/>
  <c r="L11" i="2"/>
  <c r="K11" i="2"/>
  <c r="J11" i="2"/>
  <c r="N10" i="2"/>
  <c r="M10" i="2"/>
  <c r="L10" i="2"/>
  <c r="K10" i="2"/>
  <c r="J10" i="2"/>
  <c r="J6" i="2"/>
  <c r="K6" i="2"/>
  <c r="L6" i="2"/>
  <c r="M6" i="2"/>
  <c r="N6" i="2"/>
  <c r="J7" i="2"/>
  <c r="K7" i="2"/>
  <c r="L7" i="2"/>
  <c r="M7" i="2"/>
  <c r="N7" i="2"/>
  <c r="J8" i="2"/>
  <c r="K8" i="2"/>
  <c r="L8" i="2"/>
  <c r="M8" i="2"/>
  <c r="N8" i="2"/>
  <c r="N5" i="2"/>
  <c r="M5" i="2"/>
  <c r="L5" i="2"/>
  <c r="K5" i="2"/>
  <c r="J5" i="2"/>
  <c r="U15" i="2"/>
  <c r="T15" i="2"/>
  <c r="S15" i="2"/>
  <c r="R15" i="2"/>
  <c r="Q15" i="2"/>
  <c r="U14" i="2"/>
  <c r="T14" i="2"/>
  <c r="S14" i="2"/>
  <c r="R14" i="2"/>
  <c r="Q14" i="2"/>
  <c r="U13" i="2"/>
  <c r="T13" i="2"/>
  <c r="S13" i="2"/>
  <c r="R13" i="2"/>
  <c r="Q13" i="2"/>
  <c r="U12" i="2"/>
  <c r="T12" i="2"/>
  <c r="S12" i="2"/>
  <c r="R12" i="2"/>
  <c r="Q12" i="2"/>
  <c r="U11" i="2"/>
  <c r="T11" i="2"/>
  <c r="S11" i="2"/>
  <c r="R11" i="2"/>
  <c r="Q11" i="2"/>
  <c r="U9" i="2"/>
  <c r="T9" i="2"/>
  <c r="S9" i="2"/>
  <c r="R9" i="2"/>
  <c r="Q9" i="2"/>
  <c r="U8" i="2"/>
  <c r="T8" i="2"/>
  <c r="S8" i="2"/>
  <c r="R8" i="2"/>
  <c r="Q8" i="2"/>
  <c r="Q6" i="2"/>
  <c r="R6" i="2"/>
  <c r="S6" i="2"/>
  <c r="T6" i="2"/>
  <c r="U6" i="2"/>
  <c r="U5" i="2"/>
  <c r="T5" i="2"/>
  <c r="S5" i="2"/>
  <c r="R5" i="2"/>
  <c r="Q5" i="2"/>
  <c r="U34" i="2"/>
  <c r="T34" i="2"/>
  <c r="S34" i="2"/>
  <c r="R34" i="2"/>
  <c r="Q34" i="2"/>
  <c r="U35" i="2"/>
  <c r="T35" i="2"/>
  <c r="S35" i="2"/>
  <c r="R35" i="2"/>
  <c r="Q35" i="2"/>
  <c r="U36" i="2"/>
  <c r="T36" i="2"/>
  <c r="S36" i="2"/>
  <c r="R36" i="2"/>
  <c r="Q36" i="2"/>
  <c r="U37" i="2"/>
  <c r="T37" i="2"/>
  <c r="S37" i="2"/>
  <c r="R37" i="2"/>
  <c r="Q37" i="2"/>
  <c r="U38" i="2"/>
  <c r="T38" i="2"/>
  <c r="S38" i="2"/>
  <c r="R38" i="2"/>
  <c r="Q38" i="2"/>
  <c r="U39" i="2"/>
  <c r="T39" i="2"/>
  <c r="S39" i="2"/>
  <c r="R39" i="2"/>
  <c r="Q39" i="2"/>
  <c r="U32" i="2"/>
  <c r="T32" i="2"/>
  <c r="S32" i="2"/>
  <c r="R32" i="2"/>
  <c r="Q32" i="2"/>
  <c r="U31" i="2"/>
  <c r="T31" i="2"/>
  <c r="S31" i="2"/>
  <c r="R31" i="2"/>
  <c r="Q31" i="2"/>
  <c r="U30" i="2"/>
  <c r="T30" i="2"/>
  <c r="S30" i="2"/>
  <c r="R30" i="2"/>
  <c r="Q30" i="2"/>
  <c r="U73" i="2"/>
  <c r="T73" i="2"/>
  <c r="S73" i="2"/>
  <c r="R73" i="2"/>
  <c r="Q73" i="2"/>
  <c r="U72" i="2"/>
  <c r="T72" i="2"/>
  <c r="S72" i="2"/>
  <c r="R72" i="2"/>
  <c r="Q72" i="2"/>
  <c r="U71" i="2"/>
  <c r="T71" i="2"/>
  <c r="S71" i="2"/>
  <c r="R71" i="2"/>
  <c r="Q71" i="2"/>
  <c r="Q63" i="2"/>
  <c r="R63" i="2"/>
  <c r="S63" i="2"/>
  <c r="T63" i="2"/>
  <c r="U63" i="2"/>
  <c r="Q64" i="2"/>
  <c r="R64" i="2"/>
  <c r="S64" i="2"/>
  <c r="T64" i="2"/>
  <c r="U64" i="2"/>
  <c r="Q65" i="2"/>
  <c r="R65" i="2"/>
  <c r="S65" i="2"/>
  <c r="T65" i="2"/>
  <c r="U65" i="2"/>
  <c r="Q66" i="2"/>
  <c r="R66" i="2"/>
  <c r="S66" i="2"/>
  <c r="T66" i="2"/>
  <c r="U66" i="2"/>
  <c r="Q67" i="2"/>
  <c r="R67" i="2"/>
  <c r="S67" i="2"/>
  <c r="T67" i="2"/>
  <c r="U67" i="2"/>
  <c r="Q68" i="2"/>
  <c r="R68" i="2"/>
  <c r="S68" i="2"/>
  <c r="T68" i="2"/>
  <c r="U68" i="2"/>
  <c r="U62" i="2"/>
  <c r="T62" i="2"/>
  <c r="S62" i="2"/>
  <c r="R62" i="2"/>
  <c r="Q62" i="2"/>
  <c r="U60" i="2"/>
  <c r="T60" i="2"/>
  <c r="S60" i="2"/>
  <c r="R60" i="2"/>
  <c r="Q60" i="2"/>
  <c r="U59" i="2"/>
  <c r="T59" i="2"/>
  <c r="S59" i="2"/>
  <c r="R59" i="2"/>
  <c r="Q59" i="2"/>
  <c r="U58" i="2"/>
  <c r="T58" i="2"/>
  <c r="S58" i="2"/>
  <c r="R58" i="2"/>
  <c r="Q58" i="2"/>
  <c r="U54" i="2"/>
  <c r="T54" i="2"/>
  <c r="S54" i="2"/>
  <c r="R54" i="2"/>
  <c r="Q54" i="2"/>
  <c r="U53" i="2"/>
  <c r="T53" i="2"/>
  <c r="S53" i="2"/>
  <c r="R53" i="2"/>
  <c r="Q53" i="2"/>
  <c r="U52" i="2"/>
  <c r="T52" i="2"/>
  <c r="S52" i="2"/>
  <c r="R52" i="2"/>
  <c r="Q52" i="2"/>
  <c r="U50" i="2"/>
  <c r="T50" i="2"/>
  <c r="S50" i="2"/>
  <c r="R50" i="2"/>
  <c r="Q50" i="2"/>
  <c r="U49" i="2"/>
  <c r="T49" i="2"/>
  <c r="S49" i="2"/>
  <c r="R49" i="2"/>
  <c r="Q49" i="2"/>
  <c r="U48" i="2"/>
  <c r="T48" i="2"/>
  <c r="S48" i="2"/>
  <c r="R48" i="2"/>
  <c r="Q48" i="2"/>
  <c r="U46" i="2"/>
  <c r="T46" i="2"/>
  <c r="S46" i="2"/>
  <c r="R46" i="2"/>
  <c r="Q46" i="2"/>
  <c r="U45" i="2"/>
  <c r="T45" i="2"/>
  <c r="S45" i="2"/>
  <c r="R45" i="2"/>
  <c r="Q45" i="2"/>
  <c r="U43" i="2"/>
  <c r="T43" i="2"/>
  <c r="S43" i="2"/>
  <c r="R43" i="2"/>
  <c r="Q43" i="2"/>
  <c r="U42" i="2"/>
  <c r="T42" i="2"/>
  <c r="S42" i="2"/>
  <c r="R42" i="2"/>
  <c r="Q42" i="2"/>
  <c r="U41" i="2"/>
  <c r="T41" i="2"/>
  <c r="S41" i="2"/>
  <c r="R41" i="2"/>
  <c r="Q41" i="2"/>
  <c r="U22" i="2"/>
  <c r="T22" i="2"/>
  <c r="S22" i="2"/>
  <c r="R22" i="2"/>
  <c r="Q22" i="2"/>
  <c r="U21" i="2"/>
  <c r="T21" i="2"/>
  <c r="S21" i="2"/>
  <c r="R21" i="2"/>
  <c r="Q21" i="2"/>
  <c r="U20" i="2"/>
  <c r="T20" i="2"/>
  <c r="S20" i="2"/>
  <c r="R20" i="2"/>
  <c r="Q20" i="2"/>
  <c r="U19" i="2"/>
  <c r="T19" i="2"/>
  <c r="S19" i="2"/>
  <c r="R19" i="2"/>
  <c r="Q19" i="2"/>
  <c r="U17" i="2"/>
  <c r="F20" i="14" s="1"/>
  <c r="T17" i="2"/>
  <c r="R17" i="2"/>
  <c r="U56" i="2"/>
  <c r="T56" i="2"/>
  <c r="R56" i="2"/>
  <c r="U28" i="2"/>
  <c r="T28" i="2"/>
  <c r="R28" i="2"/>
  <c r="N19" i="2"/>
  <c r="M19" i="2"/>
  <c r="K19" i="2"/>
  <c r="N38" i="2"/>
  <c r="M38" i="2"/>
  <c r="K38" i="2"/>
  <c r="N69" i="2"/>
  <c r="M69" i="2"/>
  <c r="K69" i="2"/>
  <c r="G16" i="2" l="1"/>
  <c r="G15" i="2"/>
  <c r="G14" i="2"/>
  <c r="A13" i="2" s="1"/>
  <c r="C16" i="2"/>
  <c r="D16" i="2"/>
  <c r="E16" i="2"/>
  <c r="F16" i="2"/>
  <c r="C15" i="2"/>
  <c r="D15" i="2"/>
  <c r="E15" i="2"/>
  <c r="F15" i="2"/>
  <c r="C14" i="2"/>
  <c r="D14" i="2"/>
  <c r="E14" i="2"/>
  <c r="F14" i="2"/>
  <c r="G9" i="2"/>
  <c r="G10" i="2"/>
  <c r="G8" i="2"/>
  <c r="A7" i="2" s="1"/>
  <c r="G12" i="2"/>
  <c r="C9" i="2"/>
  <c r="D9" i="2"/>
  <c r="E9" i="2"/>
  <c r="F9" i="2"/>
  <c r="C10" i="2"/>
  <c r="D10" i="2"/>
  <c r="E10" i="2"/>
  <c r="F10" i="2"/>
  <c r="C8" i="2"/>
  <c r="D8" i="2"/>
  <c r="E8" i="2"/>
  <c r="F8" i="2"/>
  <c r="C12" i="2"/>
  <c r="D12" i="2"/>
  <c r="E12" i="2"/>
  <c r="F12" i="2"/>
  <c r="C11" i="2"/>
  <c r="D11" i="2"/>
  <c r="G11" i="2"/>
  <c r="E11" i="2"/>
  <c r="F11" i="2"/>
  <c r="G24" i="2"/>
  <c r="G23" i="2"/>
  <c r="G22" i="2"/>
  <c r="G21" i="2"/>
  <c r="G20" i="2"/>
  <c r="G19" i="2"/>
  <c r="G18" i="2"/>
  <c r="A17" i="2" s="1"/>
  <c r="D24" i="2"/>
  <c r="F24" i="2"/>
  <c r="C23" i="2"/>
  <c r="D23" i="2"/>
  <c r="E23" i="2"/>
  <c r="F23" i="2"/>
  <c r="C22" i="2"/>
  <c r="D22" i="2"/>
  <c r="E22" i="2"/>
  <c r="F22" i="2"/>
  <c r="C21" i="2"/>
  <c r="D21" i="2"/>
  <c r="E21" i="2"/>
  <c r="F21" i="2"/>
  <c r="C20" i="2"/>
  <c r="D20" i="2"/>
  <c r="E20" i="2"/>
  <c r="F20" i="2"/>
  <c r="C19" i="2"/>
  <c r="D19" i="2"/>
  <c r="E19" i="2"/>
  <c r="F19" i="2"/>
  <c r="C18" i="2"/>
  <c r="D18" i="2"/>
  <c r="E18" i="2"/>
  <c r="F18" i="2"/>
  <c r="G5" i="2"/>
  <c r="A4" i="2" s="1"/>
  <c r="G6" i="2"/>
  <c r="E6" i="2"/>
  <c r="F6" i="2"/>
  <c r="C6" i="2"/>
  <c r="D6" i="2"/>
  <c r="E5" i="2"/>
  <c r="F5" i="2"/>
  <c r="C5" i="2"/>
  <c r="D5" i="2"/>
  <c r="D22" i="7" l="1"/>
  <c r="D8" i="7"/>
  <c r="B26" i="7"/>
  <c r="B22" i="7"/>
  <c r="D20" i="4"/>
  <c r="D14" i="4"/>
  <c r="B22" i="4"/>
  <c r="B20" i="4"/>
  <c r="D42" i="8"/>
  <c r="D36" i="8"/>
  <c r="D8" i="8"/>
  <c r="B45" i="8"/>
  <c r="B36" i="8"/>
  <c r="B8" i="8"/>
  <c r="A7" i="4"/>
  <c r="A7" i="7"/>
  <c r="A7" i="8"/>
  <c r="D39" i="5"/>
  <c r="D29" i="5"/>
  <c r="D18" i="5"/>
  <c r="D8" i="5"/>
  <c r="B39" i="5"/>
  <c r="B8" i="5"/>
  <c r="S69" i="2"/>
  <c r="D49" i="8" s="1"/>
  <c r="D48" i="8"/>
  <c r="D47" i="8"/>
  <c r="D46" i="8"/>
  <c r="D45" i="8"/>
  <c r="D44" i="8"/>
  <c r="D43" i="8"/>
  <c r="D40" i="8"/>
  <c r="D39" i="8"/>
  <c r="D38" i="8"/>
  <c r="D34" i="8"/>
  <c r="D33" i="8"/>
  <c r="D32" i="8"/>
  <c r="D30" i="8"/>
  <c r="D29" i="8"/>
  <c r="D28" i="8"/>
  <c r="D26" i="8"/>
  <c r="D25" i="8"/>
  <c r="D23" i="8"/>
  <c r="D22" i="8"/>
  <c r="D21" i="8"/>
  <c r="D19" i="8"/>
  <c r="D18" i="8"/>
  <c r="D17" i="8"/>
  <c r="D16" i="8"/>
  <c r="D15" i="8"/>
  <c r="D14" i="8"/>
  <c r="D12" i="8"/>
  <c r="D11" i="8"/>
  <c r="D10" i="8"/>
  <c r="D25" i="4"/>
  <c r="D24" i="4"/>
  <c r="D23" i="4"/>
  <c r="D22" i="4"/>
  <c r="D18" i="4"/>
  <c r="D17" i="4"/>
  <c r="D16" i="4"/>
  <c r="D15" i="4"/>
  <c r="D12" i="4"/>
  <c r="D11" i="4"/>
  <c r="D9" i="4"/>
  <c r="D8" i="4"/>
  <c r="Q69" i="2"/>
  <c r="B49" i="8" s="1"/>
  <c r="B48" i="8"/>
  <c r="B47" i="8"/>
  <c r="B46" i="8"/>
  <c r="B44" i="8"/>
  <c r="B43" i="8"/>
  <c r="B42" i="8"/>
  <c r="B40" i="8"/>
  <c r="B39" i="8"/>
  <c r="B38" i="8"/>
  <c r="B34" i="8"/>
  <c r="B33" i="8"/>
  <c r="B32" i="8"/>
  <c r="B30" i="8"/>
  <c r="B29" i="8"/>
  <c r="B28" i="8"/>
  <c r="B26" i="8"/>
  <c r="B25" i="8"/>
  <c r="B23" i="8"/>
  <c r="B22" i="8"/>
  <c r="B21" i="8"/>
  <c r="B19" i="8"/>
  <c r="B18" i="8"/>
  <c r="B17" i="8"/>
  <c r="B16" i="8"/>
  <c r="B15" i="8"/>
  <c r="B14" i="8"/>
  <c r="B12" i="8"/>
  <c r="B11" i="8"/>
  <c r="B10" i="8"/>
  <c r="B25" i="4"/>
  <c r="B24" i="4"/>
  <c r="B23" i="4"/>
  <c r="B18" i="4"/>
  <c r="B17" i="4"/>
  <c r="B16" i="4"/>
  <c r="B15" i="4"/>
  <c r="B14" i="4"/>
  <c r="B12" i="4"/>
  <c r="B11" i="4"/>
  <c r="B9" i="4"/>
  <c r="B8" i="4"/>
  <c r="D51" i="5"/>
  <c r="D50" i="5"/>
  <c r="D49" i="5"/>
  <c r="D48" i="5"/>
  <c r="D47" i="5"/>
  <c r="D46" i="5"/>
  <c r="D45" i="5"/>
  <c r="D43" i="5"/>
  <c r="D42" i="5"/>
  <c r="D41" i="5"/>
  <c r="D37" i="5"/>
  <c r="D36" i="5"/>
  <c r="D35" i="5"/>
  <c r="D33" i="5"/>
  <c r="D32" i="5"/>
  <c r="D30" i="5"/>
  <c r="D28" i="5"/>
  <c r="D26" i="5"/>
  <c r="D25" i="5"/>
  <c r="D23" i="5"/>
  <c r="D22" i="5"/>
  <c r="D21" i="5"/>
  <c r="D19" i="5"/>
  <c r="D17" i="5"/>
  <c r="D16" i="5"/>
  <c r="D15" i="5"/>
  <c r="D14" i="5"/>
  <c r="D12" i="5"/>
  <c r="D11" i="5"/>
  <c r="D10" i="5"/>
  <c r="B51" i="5"/>
  <c r="B50" i="5"/>
  <c r="B49" i="5"/>
  <c r="B48" i="5"/>
  <c r="B47" i="5"/>
  <c r="B46" i="5"/>
  <c r="B45" i="5"/>
  <c r="B43" i="5"/>
  <c r="B42" i="5"/>
  <c r="B41" i="5"/>
  <c r="B37" i="5"/>
  <c r="B36" i="5"/>
  <c r="B35" i="5"/>
  <c r="B33" i="5"/>
  <c r="B32" i="5"/>
  <c r="B30" i="5"/>
  <c r="B29" i="5"/>
  <c r="B28" i="5"/>
  <c r="B26" i="5"/>
  <c r="B25" i="5"/>
  <c r="B23" i="5"/>
  <c r="B22" i="5"/>
  <c r="B21" i="5"/>
  <c r="B19" i="5"/>
  <c r="B18" i="5"/>
  <c r="B17" i="5"/>
  <c r="B16" i="5"/>
  <c r="B15" i="5"/>
  <c r="B14" i="5"/>
  <c r="B12" i="5"/>
  <c r="B11" i="5"/>
  <c r="B10" i="5"/>
  <c r="D35" i="7"/>
  <c r="D34" i="7"/>
  <c r="D33" i="7"/>
  <c r="D32" i="7"/>
  <c r="D30" i="7"/>
  <c r="D29" i="7"/>
  <c r="D27" i="7"/>
  <c r="D26" i="7"/>
  <c r="D25" i="7"/>
  <c r="D24" i="7"/>
  <c r="D20" i="7"/>
  <c r="D19" i="7"/>
  <c r="D18" i="7"/>
  <c r="D17" i="7"/>
  <c r="D16" i="7"/>
  <c r="D14" i="7"/>
  <c r="D13" i="7"/>
  <c r="D11" i="7"/>
  <c r="D10" i="7"/>
  <c r="D9" i="7"/>
  <c r="B35" i="7"/>
  <c r="B34" i="7"/>
  <c r="B33" i="7"/>
  <c r="B32" i="7"/>
  <c r="B30" i="7"/>
  <c r="B29" i="7"/>
  <c r="B27" i="7"/>
  <c r="B25" i="7"/>
  <c r="B24" i="7"/>
  <c r="B20" i="7"/>
  <c r="B19" i="7"/>
  <c r="B18" i="7"/>
  <c r="B17" i="7"/>
  <c r="B16" i="7"/>
  <c r="B14" i="7"/>
  <c r="B13" i="7"/>
  <c r="B11" i="7"/>
  <c r="B10" i="7"/>
  <c r="B9" i="7"/>
  <c r="B8" i="7"/>
  <c r="C49" i="12"/>
  <c r="C50" i="12"/>
  <c r="C52" i="14"/>
  <c r="C53" i="14"/>
  <c r="C54" i="14"/>
  <c r="C55" i="14"/>
  <c r="C56" i="14"/>
  <c r="C57" i="14"/>
  <c r="C58" i="14"/>
  <c r="C15" i="10"/>
  <c r="C16" i="10"/>
  <c r="C17" i="10"/>
  <c r="C18" i="10"/>
  <c r="C19" i="10"/>
  <c r="C20" i="10"/>
  <c r="C21" i="10"/>
  <c r="C12" i="10"/>
  <c r="C13" i="10"/>
  <c r="C14" i="10"/>
  <c r="C7" i="10"/>
  <c r="C8" i="10"/>
  <c r="C9" i="10"/>
  <c r="C10" i="10"/>
  <c r="C11" i="10"/>
  <c r="C5" i="10"/>
  <c r="C6" i="10"/>
  <c r="C62" i="12"/>
  <c r="C63" i="12"/>
  <c r="C64" i="12"/>
  <c r="C65" i="12"/>
  <c r="C66" i="12"/>
  <c r="C67" i="12"/>
  <c r="C68" i="12"/>
  <c r="C59" i="12"/>
  <c r="C60" i="12"/>
  <c r="C61" i="12"/>
  <c r="C56" i="12"/>
  <c r="C57" i="12"/>
  <c r="C58" i="12"/>
  <c r="C54" i="12"/>
  <c r="C55" i="12"/>
  <c r="C51" i="12"/>
  <c r="C52" i="12"/>
  <c r="C53" i="12"/>
  <c r="C46" i="12"/>
  <c r="C47" i="12"/>
  <c r="C48" i="12"/>
  <c r="C40" i="12"/>
  <c r="C41" i="12"/>
  <c r="C42" i="12"/>
  <c r="C43" i="12"/>
  <c r="C44" i="12"/>
  <c r="C45" i="12"/>
  <c r="C37" i="12"/>
  <c r="C38" i="12"/>
  <c r="C39" i="12"/>
  <c r="C22" i="12"/>
  <c r="C23" i="12"/>
  <c r="C24" i="12"/>
  <c r="C25" i="12"/>
  <c r="C20" i="12"/>
  <c r="C21" i="12"/>
  <c r="C16" i="12"/>
  <c r="C17" i="12"/>
  <c r="C18" i="12"/>
  <c r="C19" i="12"/>
  <c r="C11" i="12"/>
  <c r="C12" i="12"/>
  <c r="C13" i="12"/>
  <c r="C14" i="12"/>
  <c r="C15" i="12"/>
  <c r="C9" i="12"/>
  <c r="C10" i="12"/>
  <c r="C5" i="12"/>
  <c r="C6" i="12"/>
  <c r="C7" i="12"/>
  <c r="C8" i="12"/>
  <c r="C49" i="14"/>
  <c r="C50" i="14"/>
  <c r="C51" i="14"/>
  <c r="C46" i="14"/>
  <c r="C47" i="14"/>
  <c r="C48" i="14"/>
  <c r="C43" i="14"/>
  <c r="C44" i="14"/>
  <c r="C45" i="14"/>
  <c r="C41" i="14"/>
  <c r="C42" i="14"/>
  <c r="C38" i="14"/>
  <c r="C39" i="14"/>
  <c r="C40" i="14"/>
  <c r="C32" i="14"/>
  <c r="C33" i="14"/>
  <c r="C34" i="14"/>
  <c r="C35" i="14"/>
  <c r="C36" i="14"/>
  <c r="C37" i="14"/>
  <c r="C29" i="14"/>
  <c r="C30" i="14"/>
  <c r="C31" i="14"/>
  <c r="C14" i="14"/>
  <c r="C15" i="14"/>
  <c r="C16" i="14"/>
  <c r="C17" i="14"/>
  <c r="C9" i="14"/>
  <c r="C10" i="14"/>
  <c r="C11" i="14"/>
  <c r="C12" i="14"/>
  <c r="C13" i="14"/>
  <c r="C7" i="14"/>
  <c r="C8" i="14"/>
  <c r="C5" i="14"/>
  <c r="C6" i="14"/>
  <c r="A49" i="8"/>
  <c r="A48" i="8"/>
  <c r="A47" i="8"/>
  <c r="A46" i="8"/>
  <c r="A45" i="8"/>
  <c r="A44" i="8"/>
  <c r="A41" i="8"/>
  <c r="A43" i="8"/>
  <c r="A42" i="8"/>
  <c r="A40" i="8"/>
  <c r="A39" i="8"/>
  <c r="A38" i="8"/>
  <c r="A37" i="8"/>
  <c r="A18" i="4"/>
  <c r="A17" i="4"/>
  <c r="A16" i="4"/>
  <c r="A15" i="4"/>
  <c r="A14" i="4"/>
  <c r="A13" i="4"/>
  <c r="E17" i="14"/>
  <c r="E16" i="14"/>
  <c r="E15" i="14"/>
  <c r="E14" i="14"/>
  <c r="E13" i="14"/>
  <c r="E17" i="4"/>
  <c r="E11" i="14"/>
  <c r="E15" i="4"/>
  <c r="E9" i="14"/>
  <c r="E8" i="14"/>
  <c r="E7" i="14"/>
  <c r="E6" i="14"/>
  <c r="E5" i="14"/>
  <c r="F17" i="14"/>
  <c r="F16" i="14"/>
  <c r="F15" i="14"/>
  <c r="F14" i="14"/>
  <c r="F13" i="14"/>
  <c r="F12" i="14"/>
  <c r="F11" i="14"/>
  <c r="F10" i="14"/>
  <c r="F9" i="14"/>
  <c r="F8" i="14"/>
  <c r="F7" i="14"/>
  <c r="F6" i="14"/>
  <c r="F5" i="14"/>
  <c r="D13" i="14"/>
  <c r="D12" i="14"/>
  <c r="D11" i="14"/>
  <c r="D10" i="14"/>
  <c r="D9" i="14"/>
  <c r="D8" i="14"/>
  <c r="D7" i="14"/>
  <c r="F48" i="14"/>
  <c r="F47" i="14"/>
  <c r="F46" i="14"/>
  <c r="F45" i="14"/>
  <c r="F44" i="14"/>
  <c r="F43" i="14"/>
  <c r="F42" i="14"/>
  <c r="F41" i="14"/>
  <c r="F40" i="14"/>
  <c r="F39" i="14"/>
  <c r="F38" i="14"/>
  <c r="F37" i="14"/>
  <c r="F36" i="14"/>
  <c r="F35" i="14"/>
  <c r="F34" i="14"/>
  <c r="F33" i="14"/>
  <c r="F32" i="14"/>
  <c r="F31" i="14"/>
  <c r="F30" i="14"/>
  <c r="F29" i="14"/>
  <c r="F58" i="14"/>
  <c r="F57" i="14"/>
  <c r="F56" i="14"/>
  <c r="F55" i="14"/>
  <c r="F54" i="14"/>
  <c r="F53" i="14"/>
  <c r="F52" i="14"/>
  <c r="F51" i="14"/>
  <c r="F50" i="14"/>
  <c r="F49" i="14"/>
  <c r="E58" i="14"/>
  <c r="E57" i="14"/>
  <c r="E56" i="14"/>
  <c r="E55" i="14"/>
  <c r="E54" i="14"/>
  <c r="E53" i="14"/>
  <c r="E52" i="14"/>
  <c r="E51" i="14"/>
  <c r="E39" i="8"/>
  <c r="E49" i="14"/>
  <c r="E48" i="14"/>
  <c r="E47" i="14"/>
  <c r="E46" i="14"/>
  <c r="E45" i="14"/>
  <c r="E44" i="14"/>
  <c r="E43" i="14"/>
  <c r="E42" i="14"/>
  <c r="E41" i="14"/>
  <c r="E40" i="14"/>
  <c r="E39" i="14"/>
  <c r="E38" i="14"/>
  <c r="E37" i="14"/>
  <c r="E36" i="14"/>
  <c r="E35" i="14"/>
  <c r="E34" i="14"/>
  <c r="E33" i="14"/>
  <c r="E32" i="14"/>
  <c r="E31" i="14"/>
  <c r="E30" i="14"/>
  <c r="E29" i="14"/>
  <c r="D48" i="14"/>
  <c r="D47" i="14"/>
  <c r="D46" i="14"/>
  <c r="D45" i="14"/>
  <c r="D43" i="14"/>
  <c r="D42" i="14"/>
  <c r="D41" i="14"/>
  <c r="D40" i="14"/>
  <c r="D39" i="14"/>
  <c r="D38" i="14"/>
  <c r="D37" i="14"/>
  <c r="D36" i="14"/>
  <c r="D35" i="14"/>
  <c r="D34" i="14"/>
  <c r="D33" i="14"/>
  <c r="D32" i="14"/>
  <c r="D31" i="14"/>
  <c r="D30" i="14"/>
  <c r="D29" i="14"/>
  <c r="F63" i="14"/>
  <c r="F62" i="14"/>
  <c r="D49" i="14"/>
  <c r="D50" i="14"/>
  <c r="D51" i="14"/>
  <c r="P72" i="2"/>
  <c r="D52" i="14"/>
  <c r="D53" i="14"/>
  <c r="D54" i="14"/>
  <c r="D55" i="14"/>
  <c r="D56" i="14"/>
  <c r="D57" i="14"/>
  <c r="D58" i="14"/>
  <c r="P71" i="2"/>
  <c r="P73" i="2"/>
  <c r="D5" i="14"/>
  <c r="D6" i="14"/>
  <c r="D44" i="14"/>
  <c r="F47" i="12"/>
  <c r="F46" i="12"/>
  <c r="E47" i="12"/>
  <c r="E46" i="12"/>
  <c r="D47" i="12"/>
  <c r="D46" i="12"/>
  <c r="D14" i="14"/>
  <c r="D15" i="14"/>
  <c r="D16" i="14"/>
  <c r="D17" i="14"/>
  <c r="A20" i="7"/>
  <c r="A19" i="7"/>
  <c r="A18" i="7"/>
  <c r="A17" i="7"/>
  <c r="A16" i="7"/>
  <c r="A15" i="7"/>
  <c r="F15" i="12"/>
  <c r="F14" i="12"/>
  <c r="F13" i="12"/>
  <c r="F12" i="12"/>
  <c r="F11" i="12"/>
  <c r="F10" i="12"/>
  <c r="F9" i="12"/>
  <c r="F8" i="12"/>
  <c r="F7" i="12"/>
  <c r="F6" i="12"/>
  <c r="F5" i="12"/>
  <c r="F25" i="12"/>
  <c r="F24" i="12"/>
  <c r="F23" i="12"/>
  <c r="F22" i="12"/>
  <c r="F21" i="12"/>
  <c r="F20" i="12"/>
  <c r="F19" i="12"/>
  <c r="F18" i="12"/>
  <c r="F17" i="12"/>
  <c r="F16" i="12"/>
  <c r="F28" i="12"/>
  <c r="E25" i="12"/>
  <c r="E24" i="12"/>
  <c r="E23" i="12"/>
  <c r="E22" i="12"/>
  <c r="E21" i="12"/>
  <c r="E20" i="12"/>
  <c r="E19" i="12"/>
  <c r="E18" i="12"/>
  <c r="E17" i="12"/>
  <c r="E16" i="12"/>
  <c r="E15" i="12"/>
  <c r="E13" i="12"/>
  <c r="E11" i="12"/>
  <c r="E10" i="12"/>
  <c r="E9" i="12"/>
  <c r="E8" i="12"/>
  <c r="E7" i="12"/>
  <c r="E6" i="12"/>
  <c r="E5" i="12"/>
  <c r="D21" i="12"/>
  <c r="D20" i="12"/>
  <c r="D14" i="12"/>
  <c r="D12" i="12"/>
  <c r="D10" i="12"/>
  <c r="D9" i="12"/>
  <c r="A51" i="5"/>
  <c r="A49" i="5"/>
  <c r="A47" i="5"/>
  <c r="A45" i="5"/>
  <c r="A44" i="5"/>
  <c r="A43" i="5"/>
  <c r="A42" i="5"/>
  <c r="A41" i="5"/>
  <c r="A40" i="5"/>
  <c r="F68" i="12"/>
  <c r="F67" i="12"/>
  <c r="F66" i="12"/>
  <c r="F65" i="12"/>
  <c r="F64" i="12"/>
  <c r="F63" i="12"/>
  <c r="F62" i="12"/>
  <c r="F58" i="12"/>
  <c r="F57" i="12"/>
  <c r="F56" i="12"/>
  <c r="F55" i="12"/>
  <c r="F54" i="12"/>
  <c r="F61" i="12"/>
  <c r="F60" i="12"/>
  <c r="F59" i="12"/>
  <c r="F53" i="12"/>
  <c r="F52" i="12"/>
  <c r="F51" i="12"/>
  <c r="F50" i="12"/>
  <c r="F49" i="12"/>
  <c r="F48" i="12"/>
  <c r="F45" i="12"/>
  <c r="F44" i="12"/>
  <c r="F43" i="12"/>
  <c r="F42" i="12"/>
  <c r="F41" i="12"/>
  <c r="F40" i="12"/>
  <c r="F39" i="12"/>
  <c r="F38" i="12"/>
  <c r="F37" i="12"/>
  <c r="F73" i="12"/>
  <c r="F72" i="12"/>
  <c r="E58" i="12"/>
  <c r="E57" i="12"/>
  <c r="E56" i="12"/>
  <c r="E55" i="12"/>
  <c r="E54" i="12"/>
  <c r="E42" i="5"/>
  <c r="E53" i="12"/>
  <c r="E52" i="12"/>
  <c r="E51" i="12"/>
  <c r="E50" i="12"/>
  <c r="E49" i="12"/>
  <c r="E48" i="12"/>
  <c r="E45" i="12"/>
  <c r="E44" i="12"/>
  <c r="E43" i="12"/>
  <c r="E42" i="12"/>
  <c r="E41" i="12"/>
  <c r="E40" i="12"/>
  <c r="E39" i="12"/>
  <c r="E38" i="12"/>
  <c r="E37" i="12"/>
  <c r="E50" i="5"/>
  <c r="E48" i="5"/>
  <c r="E46" i="5"/>
  <c r="D58" i="12"/>
  <c r="D57" i="12"/>
  <c r="D56" i="12"/>
  <c r="D55" i="12"/>
  <c r="D54" i="12"/>
  <c r="D53" i="12"/>
  <c r="D50" i="12"/>
  <c r="D49" i="12"/>
  <c r="D48" i="12"/>
  <c r="D45" i="12"/>
  <c r="D44" i="12"/>
  <c r="D43" i="12"/>
  <c r="D42" i="12"/>
  <c r="D41" i="12"/>
  <c r="D40" i="12"/>
  <c r="D39" i="12"/>
  <c r="D38" i="12"/>
  <c r="D37" i="12"/>
  <c r="I85" i="2"/>
  <c r="I84" i="2"/>
  <c r="A46" i="5"/>
  <c r="A48" i="5"/>
  <c r="A50" i="5"/>
  <c r="A52" i="5"/>
  <c r="D5" i="12"/>
  <c r="D6" i="12"/>
  <c r="D7" i="12"/>
  <c r="D8" i="12"/>
  <c r="D16" i="12"/>
  <c r="D17" i="12"/>
  <c r="D18" i="12"/>
  <c r="D19" i="12"/>
  <c r="D51" i="12"/>
  <c r="D52" i="12"/>
  <c r="D22" i="12"/>
  <c r="D23" i="12"/>
  <c r="D24" i="12"/>
  <c r="D25" i="12"/>
  <c r="H21" i="10"/>
  <c r="H20" i="10"/>
  <c r="H19" i="10"/>
  <c r="H18" i="10"/>
  <c r="H17" i="10"/>
  <c r="H16" i="10"/>
  <c r="H15" i="10"/>
  <c r="B15" i="10" s="1"/>
  <c r="H14" i="10"/>
  <c r="H13" i="10"/>
  <c r="H12" i="10"/>
  <c r="B12" i="10" s="1"/>
  <c r="H11" i="10"/>
  <c r="H10" i="10"/>
  <c r="H9" i="10"/>
  <c r="H8" i="10"/>
  <c r="H7" i="10"/>
  <c r="B7" i="10" s="1"/>
  <c r="H6" i="10"/>
  <c r="H5" i="10"/>
  <c r="B5" i="10" s="1"/>
  <c r="D20" i="10"/>
  <c r="D19" i="10"/>
  <c r="D18" i="10"/>
  <c r="D17" i="10"/>
  <c r="D16" i="10"/>
  <c r="D15" i="10"/>
  <c r="D14" i="10"/>
  <c r="D13" i="10"/>
  <c r="D12" i="10"/>
  <c r="D11" i="10"/>
  <c r="D10" i="10"/>
  <c r="D9" i="10"/>
  <c r="D8" i="10"/>
  <c r="D7" i="10"/>
  <c r="D6" i="10"/>
  <c r="D5" i="10"/>
  <c r="F11" i="10"/>
  <c r="F10" i="10"/>
  <c r="F9" i="10"/>
  <c r="F8" i="10"/>
  <c r="F7" i="10"/>
  <c r="F6" i="10"/>
  <c r="F5" i="10"/>
  <c r="F12" i="10"/>
  <c r="F13" i="10"/>
  <c r="F14" i="10"/>
  <c r="F15" i="10"/>
  <c r="F16" i="10"/>
  <c r="F17" i="10"/>
  <c r="F18" i="10"/>
  <c r="F19" i="10"/>
  <c r="F20" i="10"/>
  <c r="B52" i="14" l="1"/>
  <c r="B54" i="14"/>
  <c r="B56" i="14"/>
  <c r="B58" i="14"/>
  <c r="B53" i="14"/>
  <c r="B55" i="14"/>
  <c r="B57" i="14"/>
  <c r="B5" i="12"/>
  <c r="B7" i="12"/>
  <c r="B6" i="12"/>
  <c r="B8" i="12"/>
  <c r="R69" i="2"/>
  <c r="D59" i="14" s="1"/>
  <c r="J82" i="2"/>
  <c r="B52" i="5" s="1"/>
  <c r="L82" i="2"/>
  <c r="D52" i="5" s="1"/>
  <c r="K82" i="2"/>
  <c r="D69" i="12" s="1"/>
  <c r="E16" i="7"/>
  <c r="C17" i="7"/>
  <c r="E18" i="7"/>
  <c r="C19" i="7"/>
  <c r="E20" i="7"/>
  <c r="E14" i="4"/>
  <c r="C15" i="4"/>
  <c r="E16" i="4"/>
  <c r="C17" i="4"/>
  <c r="E18" i="4"/>
  <c r="E40" i="8"/>
  <c r="C42" i="8"/>
  <c r="E43" i="8"/>
  <c r="E46" i="8"/>
  <c r="E12" i="14"/>
  <c r="E10" i="14"/>
  <c r="E50" i="14"/>
  <c r="C16" i="7"/>
  <c r="D11" i="12"/>
  <c r="C18" i="7"/>
  <c r="D13" i="12"/>
  <c r="C20" i="7"/>
  <c r="D15" i="12"/>
  <c r="E17" i="7"/>
  <c r="E12" i="12"/>
  <c r="E19" i="7"/>
  <c r="E14" i="12"/>
  <c r="T69" i="2"/>
  <c r="E59" i="14" s="1"/>
  <c r="U69" i="2"/>
  <c r="F59" i="14" s="1"/>
  <c r="B59" i="14" s="1"/>
  <c r="C14" i="4"/>
  <c r="C16" i="4"/>
  <c r="C18" i="4"/>
  <c r="E38" i="8"/>
  <c r="E44" i="8"/>
  <c r="E48" i="8"/>
  <c r="C51" i="5"/>
  <c r="D68" i="12"/>
  <c r="C49" i="5"/>
  <c r="D66" i="12"/>
  <c r="C47" i="5"/>
  <c r="D64" i="12"/>
  <c r="C45" i="5"/>
  <c r="D62" i="12"/>
  <c r="C42" i="5"/>
  <c r="D60" i="12"/>
  <c r="E45" i="5"/>
  <c r="E62" i="12"/>
  <c r="E47" i="5"/>
  <c r="E64" i="12"/>
  <c r="E49" i="5"/>
  <c r="E66" i="12"/>
  <c r="E51" i="5"/>
  <c r="E68" i="12"/>
  <c r="E41" i="5"/>
  <c r="E59" i="12"/>
  <c r="E43" i="5"/>
  <c r="E61" i="12"/>
  <c r="C52" i="5"/>
  <c r="C43" i="8"/>
  <c r="C39" i="8"/>
  <c r="E45" i="8"/>
  <c r="E47" i="8"/>
  <c r="C45" i="8"/>
  <c r="C47" i="8"/>
  <c r="C50" i="5"/>
  <c r="D67" i="12"/>
  <c r="C48" i="5"/>
  <c r="D65" i="12"/>
  <c r="C46" i="5"/>
  <c r="D63" i="12"/>
  <c r="C43" i="5"/>
  <c r="D61" i="12"/>
  <c r="C41" i="5"/>
  <c r="D59" i="12"/>
  <c r="C38" i="8"/>
  <c r="C40" i="8"/>
  <c r="E42" i="8"/>
  <c r="C44" i="8"/>
  <c r="C46" i="8"/>
  <c r="C48" i="8"/>
  <c r="E60" i="12"/>
  <c r="E67" i="12"/>
  <c r="E65" i="12"/>
  <c r="E63" i="12"/>
  <c r="M82" i="2"/>
  <c r="N82" i="2"/>
  <c r="F69" i="12" s="1"/>
  <c r="C25" i="2"/>
  <c r="C24" i="2" s="1"/>
  <c r="D21" i="10" s="1"/>
  <c r="C49" i="8" l="1"/>
  <c r="E49" i="8"/>
  <c r="E52" i="5"/>
  <c r="E69" i="12"/>
  <c r="G21" i="10"/>
  <c r="G20" i="10"/>
  <c r="G19" i="10"/>
  <c r="G18" i="10"/>
  <c r="G17" i="10"/>
  <c r="G16" i="10"/>
  <c r="G15" i="10"/>
  <c r="G14" i="10"/>
  <c r="G13" i="10"/>
  <c r="G12" i="10"/>
  <c r="G11" i="10"/>
  <c r="G10" i="10"/>
  <c r="G9" i="10"/>
  <c r="G8" i="10"/>
  <c r="G7" i="10"/>
  <c r="G6" i="10"/>
  <c r="G5" i="10"/>
  <c r="B71" i="12" l="1"/>
  <c r="B70" i="12"/>
  <c r="B69" i="12"/>
  <c r="B68" i="12"/>
  <c r="B67" i="12"/>
  <c r="B66" i="12"/>
  <c r="B65" i="12"/>
  <c r="B64" i="12"/>
  <c r="B63" i="12"/>
  <c r="B62" i="12"/>
  <c r="B61" i="12"/>
  <c r="B60" i="12"/>
  <c r="B59" i="12"/>
  <c r="B34" i="12"/>
  <c r="B29" i="12"/>
  <c r="B27" i="12"/>
  <c r="B26" i="12"/>
  <c r="B15" i="12"/>
  <c r="B14" i="12"/>
  <c r="B13" i="12"/>
  <c r="B12" i="12"/>
  <c r="B11" i="12"/>
  <c r="B61" i="14"/>
  <c r="B60" i="14"/>
  <c r="B51" i="14"/>
  <c r="B50" i="14"/>
  <c r="B49" i="14"/>
  <c r="B40" i="14"/>
  <c r="B32" i="14"/>
  <c r="B26" i="14"/>
  <c r="B21" i="14"/>
  <c r="B19" i="14"/>
  <c r="B18" i="14"/>
  <c r="B13" i="14"/>
  <c r="B12" i="14"/>
  <c r="B11" i="14"/>
  <c r="B10" i="14"/>
  <c r="B9" i="14"/>
  <c r="B5" i="14"/>
  <c r="B63" i="14"/>
  <c r="B62" i="14"/>
  <c r="B48" i="14"/>
  <c r="B47" i="14"/>
  <c r="B46" i="14"/>
  <c r="B45" i="14"/>
  <c r="B44" i="14"/>
  <c r="B43" i="14"/>
  <c r="B42" i="14"/>
  <c r="B41" i="14"/>
  <c r="B39" i="14"/>
  <c r="B38" i="14"/>
  <c r="B37" i="14"/>
  <c r="B36" i="14"/>
  <c r="B35" i="14"/>
  <c r="B34" i="14"/>
  <c r="B33" i="14"/>
  <c r="B31" i="14"/>
  <c r="B30" i="14"/>
  <c r="B29" i="14"/>
  <c r="B20" i="14"/>
  <c r="B17" i="14"/>
  <c r="B16" i="14"/>
  <c r="B15" i="14"/>
  <c r="B14" i="14"/>
  <c r="B8" i="14"/>
  <c r="B7" i="14"/>
  <c r="B6" i="14"/>
  <c r="B73" i="12"/>
  <c r="B58" i="12"/>
  <c r="B57" i="12"/>
  <c r="B56" i="12"/>
  <c r="B55" i="12"/>
  <c r="B54" i="12"/>
  <c r="B53" i="12"/>
  <c r="B52" i="12"/>
  <c r="B51" i="12"/>
  <c r="B50" i="12"/>
  <c r="B49" i="12"/>
  <c r="B48" i="12"/>
  <c r="B47" i="12"/>
  <c r="B46" i="12"/>
  <c r="B45" i="12"/>
  <c r="B44" i="12"/>
  <c r="B43" i="12"/>
  <c r="B42" i="12"/>
  <c r="B41" i="12"/>
  <c r="B40" i="12"/>
  <c r="B39" i="12"/>
  <c r="B38" i="12"/>
  <c r="B37" i="12"/>
  <c r="B72" i="12"/>
  <c r="B25" i="12"/>
  <c r="B24" i="12"/>
  <c r="B23" i="12"/>
  <c r="B22" i="12"/>
  <c r="B21" i="12"/>
  <c r="B20" i="12"/>
  <c r="B19" i="12"/>
  <c r="B18" i="12"/>
  <c r="B17" i="12"/>
  <c r="B16" i="12"/>
  <c r="B28" i="12"/>
  <c r="B10" i="12"/>
  <c r="B9" i="12"/>
  <c r="B75" i="12" l="1"/>
  <c r="B78" i="12" s="1"/>
  <c r="B65" i="14"/>
  <c r="B68" i="14" s="1"/>
  <c r="B30" i="12"/>
  <c r="B32" i="12" s="1"/>
  <c r="B22" i="14"/>
  <c r="B24" i="14" s="1"/>
  <c r="A12" i="5" l="1"/>
  <c r="A19" i="5"/>
  <c r="A8" i="7" l="1"/>
  <c r="A9" i="7"/>
  <c r="A10" i="7"/>
  <c r="A11" i="7"/>
  <c r="A12" i="7"/>
  <c r="A13" i="7"/>
  <c r="A14" i="7"/>
  <c r="A21" i="7"/>
  <c r="A22" i="7"/>
  <c r="A23" i="7"/>
  <c r="A24" i="7"/>
  <c r="A25" i="7"/>
  <c r="A26" i="7"/>
  <c r="A27" i="7"/>
  <c r="A28" i="7"/>
  <c r="A29" i="7"/>
  <c r="A30" i="7"/>
  <c r="A31" i="7"/>
  <c r="A32" i="7"/>
  <c r="A33" i="7"/>
  <c r="A34" i="7"/>
  <c r="A35" i="7"/>
  <c r="A36" i="8" l="1"/>
  <c r="A35" i="8"/>
  <c r="A33" i="8"/>
  <c r="A34" i="8"/>
  <c r="A32" i="8"/>
  <c r="A31" i="8"/>
  <c r="A30" i="8"/>
  <c r="A29" i="8"/>
  <c r="A28" i="8"/>
  <c r="A27" i="8"/>
  <c r="A26" i="8"/>
  <c r="A25" i="8"/>
  <c r="A24" i="8"/>
  <c r="A23" i="8"/>
  <c r="A22" i="8"/>
  <c r="A21" i="8"/>
  <c r="A20" i="8"/>
  <c r="A19" i="8"/>
  <c r="A18" i="8"/>
  <c r="A17" i="8"/>
  <c r="A16" i="8"/>
  <c r="A15" i="8"/>
  <c r="A14" i="8"/>
  <c r="A13" i="8"/>
  <c r="A12" i="8"/>
  <c r="A11" i="8"/>
  <c r="A10" i="8"/>
  <c r="A9" i="8"/>
  <c r="A8" i="8"/>
  <c r="E21" i="10" l="1"/>
  <c r="E20" i="10"/>
  <c r="E19" i="10"/>
  <c r="E18" i="10"/>
  <c r="E17" i="10"/>
  <c r="E16" i="10"/>
  <c r="E15" i="10"/>
  <c r="A20" i="4"/>
  <c r="A19" i="4"/>
  <c r="C8" i="8"/>
  <c r="A39" i="5"/>
  <c r="A8" i="5"/>
  <c r="E22" i="7"/>
  <c r="C22" i="7"/>
  <c r="A38" i="5"/>
  <c r="A7" i="5"/>
  <c r="A8" i="4"/>
  <c r="A9" i="4"/>
  <c r="A10" i="4"/>
  <c r="A11" i="4"/>
  <c r="A12" i="4"/>
  <c r="A21" i="4"/>
  <c r="A22" i="4"/>
  <c r="A23" i="4"/>
  <c r="A24" i="4"/>
  <c r="A25" i="4"/>
  <c r="A29" i="5"/>
  <c r="A34" i="5"/>
  <c r="A13" i="5"/>
  <c r="A14" i="5"/>
  <c r="A15" i="5"/>
  <c r="A16" i="5"/>
  <c r="A17" i="5"/>
  <c r="A18" i="5"/>
  <c r="A20" i="5"/>
  <c r="A21" i="5"/>
  <c r="A22" i="5"/>
  <c r="A23" i="5"/>
  <c r="A31" i="5"/>
  <c r="A32" i="5"/>
  <c r="A33" i="5"/>
  <c r="A24" i="5"/>
  <c r="A25" i="5"/>
  <c r="A26" i="5"/>
  <c r="A27" i="5"/>
  <c r="A28" i="5"/>
  <c r="A30" i="5"/>
  <c r="A35" i="5"/>
  <c r="A37" i="5"/>
  <c r="A36" i="5"/>
  <c r="A9" i="5"/>
  <c r="A10" i="5"/>
  <c r="A11" i="5"/>
  <c r="C29" i="7"/>
  <c r="C30" i="7"/>
  <c r="C27" i="7"/>
  <c r="C26" i="7"/>
  <c r="C25" i="7"/>
  <c r="C24" i="7"/>
  <c r="C35" i="7"/>
  <c r="C34" i="7"/>
  <c r="C33" i="7"/>
  <c r="C32" i="7"/>
  <c r="C13" i="7"/>
  <c r="C14" i="7"/>
  <c r="C11" i="7"/>
  <c r="C10" i="7"/>
  <c r="C9" i="7"/>
  <c r="C8" i="7"/>
  <c r="E14" i="7"/>
  <c r="E13" i="7"/>
  <c r="E30" i="7"/>
  <c r="E29" i="7"/>
  <c r="E19" i="8"/>
  <c r="E17" i="8"/>
  <c r="E18" i="8"/>
  <c r="E14" i="8"/>
  <c r="E16" i="8"/>
  <c r="E15" i="8"/>
  <c r="E8" i="7"/>
  <c r="E9" i="7"/>
  <c r="E10" i="7"/>
  <c r="E11" i="7"/>
  <c r="E24" i="7"/>
  <c r="E25" i="7"/>
  <c r="E26" i="7"/>
  <c r="E27" i="7"/>
  <c r="E32" i="7"/>
  <c r="E33" i="7"/>
  <c r="E34" i="7"/>
  <c r="E35" i="7"/>
  <c r="E20" i="4" l="1"/>
  <c r="E25" i="4"/>
  <c r="E23" i="4"/>
  <c r="E21" i="8"/>
  <c r="E23" i="8"/>
  <c r="E26" i="8"/>
  <c r="E28" i="8"/>
  <c r="E34" i="8"/>
  <c r="E33" i="8"/>
  <c r="E11" i="8"/>
  <c r="E9" i="4"/>
  <c r="C8" i="4"/>
  <c r="C22" i="4"/>
  <c r="C24" i="4"/>
  <c r="C12" i="8"/>
  <c r="C10" i="8"/>
  <c r="C22" i="8"/>
  <c r="C26" i="8"/>
  <c r="C30" i="8"/>
  <c r="C29" i="8"/>
  <c r="C32" i="8"/>
  <c r="C15" i="8"/>
  <c r="C17" i="8"/>
  <c r="C19" i="8"/>
  <c r="E12" i="4"/>
  <c r="C12" i="4"/>
  <c r="C20" i="4"/>
  <c r="C8" i="5"/>
  <c r="C36" i="8"/>
  <c r="E24" i="4"/>
  <c r="E22" i="4"/>
  <c r="E22" i="8"/>
  <c r="E25" i="8"/>
  <c r="E29" i="8"/>
  <c r="E30" i="8"/>
  <c r="E32" i="8"/>
  <c r="E10" i="8"/>
  <c r="E12" i="8"/>
  <c r="E8" i="4"/>
  <c r="C9" i="4"/>
  <c r="C23" i="4"/>
  <c r="C25" i="4"/>
  <c r="C11" i="8"/>
  <c r="C23" i="8"/>
  <c r="C21" i="8"/>
  <c r="C25" i="8"/>
  <c r="C28" i="8"/>
  <c r="C33" i="8"/>
  <c r="C34" i="8"/>
  <c r="C14" i="8"/>
  <c r="C16" i="8"/>
  <c r="C18" i="8"/>
  <c r="E11" i="4"/>
  <c r="C11" i="4"/>
  <c r="C39" i="5"/>
  <c r="E8" i="5"/>
  <c r="E39" i="5"/>
  <c r="E36" i="8"/>
  <c r="E8" i="8"/>
  <c r="E21" i="5"/>
  <c r="E23" i="5"/>
  <c r="E26" i="5"/>
  <c r="E28" i="5"/>
  <c r="E15" i="5"/>
  <c r="E14" i="5"/>
  <c r="E17" i="5"/>
  <c r="E33" i="5"/>
  <c r="E35" i="5"/>
  <c r="C19" i="5"/>
  <c r="C18" i="5"/>
  <c r="C16" i="5"/>
  <c r="C12" i="5"/>
  <c r="C10" i="5"/>
  <c r="C22" i="5"/>
  <c r="C33" i="5"/>
  <c r="C26" i="5"/>
  <c r="C30" i="5"/>
  <c r="C29" i="5"/>
  <c r="C35" i="5"/>
  <c r="E12" i="5"/>
  <c r="E11" i="5"/>
  <c r="E10" i="5"/>
  <c r="E22" i="5"/>
  <c r="E25" i="5"/>
  <c r="E29" i="5"/>
  <c r="E30" i="5"/>
  <c r="E16" i="5"/>
  <c r="E18" i="5"/>
  <c r="E19" i="5"/>
  <c r="E32" i="5"/>
  <c r="E37" i="5"/>
  <c r="E36" i="5"/>
  <c r="C17" i="5"/>
  <c r="C14" i="5"/>
  <c r="C15" i="5"/>
  <c r="C11" i="5"/>
  <c r="C23" i="5"/>
  <c r="C21" i="5"/>
  <c r="C32" i="5"/>
  <c r="C25" i="5"/>
  <c r="C28" i="5"/>
  <c r="C36" i="5"/>
  <c r="C37" i="5"/>
  <c r="E25" i="2" l="1"/>
  <c r="E24" i="2" l="1"/>
  <c r="E8" i="10"/>
  <c r="E9" i="10"/>
  <c r="E11" i="10"/>
  <c r="E10" i="10"/>
  <c r="E14" i="10"/>
  <c r="E13" i="10"/>
  <c r="E5" i="10"/>
  <c r="E7" i="10"/>
  <c r="E12" i="10"/>
  <c r="E6" i="10"/>
  <c r="F21" i="10" l="1"/>
</calcChain>
</file>

<file path=xl/sharedStrings.xml><?xml version="1.0" encoding="utf-8"?>
<sst xmlns="http://schemas.openxmlformats.org/spreadsheetml/2006/main" count="1245" uniqueCount="230">
  <si>
    <t>Source:</t>
  </si>
  <si>
    <t>Date pasted:</t>
  </si>
  <si>
    <t>\\mchpe.cpe.umanitoba.ca\MCHP\Public\Shared Resources\Project\asp\Analyses\Obj2.5\unlinked_vs_linked_rx.html</t>
  </si>
  <si>
    <t>Rx by kids/adults</t>
  </si>
  <si>
    <t>The FREQ Procedure</t>
  </si>
  <si>
    <t>ageka</t>
  </si>
  <si>
    <t>Frequency</t>
  </si>
  <si>
    <t>Percent</t>
  </si>
  <si>
    <t>Cumulative</t>
  </si>
  <si>
    <t>adults(15+)</t>
  </si>
  <si>
    <t>kids(0-14)</t>
  </si>
  <si>
    <t>year</t>
  </si>
  <si>
    <t>rha</t>
  </si>
  <si>
    <t>IE</t>
  </si>
  <si>
    <t>NO</t>
  </si>
  <si>
    <t>SO</t>
  </si>
  <si>
    <t>WE</t>
  </si>
  <si>
    <t>WP</t>
  </si>
  <si>
    <t>class</t>
  </si>
  <si>
    <t>A02B</t>
  </si>
  <si>
    <t>FIDAXOMICIN</t>
  </si>
  <si>
    <t>.</t>
  </si>
  <si>
    <t>J01A.tetracyclines</t>
  </si>
  <si>
    <t>J01C.beta lactams</t>
  </si>
  <si>
    <t>J01D.cephalosporins</t>
  </si>
  <si>
    <t>J01E.sulfa and trime</t>
  </si>
  <si>
    <t>J01F.macrolides</t>
  </si>
  <si>
    <t>J01M.quinolones</t>
  </si>
  <si>
    <t>J01X.other</t>
  </si>
  <si>
    <t>VANCOMYCIN</t>
  </si>
  <si>
    <t>Variable</t>
  </si>
  <si>
    <t>TotalNRx</t>
  </si>
  <si>
    <t>N</t>
  </si>
  <si>
    <t>nmiss</t>
  </si>
  <si>
    <t>mean_link</t>
  </si>
  <si>
    <t>lcl_link</t>
  </si>
  <si>
    <t>ucl_link</t>
  </si>
  <si>
    <t>stddev_link</t>
  </si>
  <si>
    <t>mean_nolink</t>
  </si>
  <si>
    <t>lcl_nolink</t>
  </si>
  <si>
    <t>ucl_nolink</t>
  </si>
  <si>
    <t>stddev_nolink</t>
  </si>
  <si>
    <t>t_stat</t>
  </si>
  <si>
    <t>t_prob</t>
  </si>
  <si>
    <t>statsig</t>
  </si>
  <si>
    <t>AveVisPerDay5</t>
  </si>
  <si>
    <t>*</t>
  </si>
  <si>
    <t>PhysAge</t>
  </si>
  <si>
    <t>sefi</t>
  </si>
  <si>
    <t>variable</t>
  </si>
  <si>
    <t>CatValue</t>
  </si>
  <si>
    <t>nolink_count</t>
  </si>
  <si>
    <t>nolink_percent</t>
  </si>
  <si>
    <t>link_count</t>
  </si>
  <si>
    <t>link_percent</t>
  </si>
  <si>
    <t>Table</t>
  </si>
  <si>
    <t>Statistic</t>
  </si>
  <si>
    <t>DF</t>
  </si>
  <si>
    <t>chisq_stat</t>
  </si>
  <si>
    <t>chisq_prob</t>
  </si>
  <si>
    <t>Charlson</t>
  </si>
  <si>
    <t>Table link * Charlson</t>
  </si>
  <si>
    <t>Chi-Square</t>
  </si>
  <si>
    <t>&lt;.0001</t>
  </si>
  <si>
    <t>3+</t>
  </si>
  <si>
    <t>Fee</t>
  </si>
  <si>
    <t>Table link * Fee</t>
  </si>
  <si>
    <t>S.at least some salary, 2014-2016</t>
  </si>
  <si>
    <t>Y.always Fee, 2014-2016</t>
  </si>
  <si>
    <t>HospPriv</t>
  </si>
  <si>
    <t>Table link * HospPriv</t>
  </si>
  <si>
    <t>MDtrain</t>
  </si>
  <si>
    <t>Table link * MDtrain</t>
  </si>
  <si>
    <t>1.Canada/USA</t>
  </si>
  <si>
    <t>2.NOT-Canada/USA</t>
  </si>
  <si>
    <t>PatientAgeGr</t>
  </si>
  <si>
    <t>15-64</t>
  </si>
  <si>
    <t>Table link * PatientAgeGr</t>
  </si>
  <si>
    <t>65+</t>
  </si>
  <si>
    <t>PhysLoc</t>
  </si>
  <si>
    <t>Table link * PhysLoc</t>
  </si>
  <si>
    <t>mdsex1</t>
  </si>
  <si>
    <t>Table link * mdsex1</t>
  </si>
  <si>
    <t>1 Male</t>
  </si>
  <si>
    <t>2 Female</t>
  </si>
  <si>
    <t>sex1</t>
  </si>
  <si>
    <t>Table link * sex1</t>
  </si>
  <si>
    <t>vis2majMD1</t>
  </si>
  <si>
    <t>0.OtherMD</t>
  </si>
  <si>
    <t>Table link * vis2majMD1</t>
  </si>
  <si>
    <t>1.MajorityCareMD</t>
  </si>
  <si>
    <t>9.LowUser</t>
  </si>
  <si>
    <t>NKidsInFam</t>
  </si>
  <si>
    <t>Table link * NKidsInFam</t>
  </si>
  <si>
    <t>4+</t>
  </si>
  <si>
    <t>cic</t>
  </si>
  <si>
    <t>Table link * cic</t>
  </si>
  <si>
    <t>paed</t>
  </si>
  <si>
    <t>Table link * paed</t>
  </si>
  <si>
    <t>Linked</t>
  </si>
  <si>
    <t>Unlinked</t>
  </si>
  <si>
    <t>%</t>
  </si>
  <si>
    <t>Children (0-14)</t>
  </si>
  <si>
    <t>Adults (15 and Older)</t>
  </si>
  <si>
    <t>Age Group (Years)</t>
  </si>
  <si>
    <t>Southern Health-Santé Sud</t>
  </si>
  <si>
    <t>Winnipeg RHA</t>
  </si>
  <si>
    <t>Prairie Mountain Health</t>
  </si>
  <si>
    <t>Interlake-Eastern RHA</t>
  </si>
  <si>
    <t>Northern Health Region</t>
  </si>
  <si>
    <t>Count</t>
  </si>
  <si>
    <t>Location</t>
  </si>
  <si>
    <t>Overall</t>
  </si>
  <si>
    <t>Characteristics</t>
  </si>
  <si>
    <t>Linked
(%)</t>
  </si>
  <si>
    <t>Unlinked
(%)</t>
  </si>
  <si>
    <t>Fee-for-Service</t>
  </si>
  <si>
    <t>No</t>
  </si>
  <si>
    <t>Yes</t>
  </si>
  <si>
    <t>Unknown</t>
  </si>
  <si>
    <t>Canada or United States</t>
  </si>
  <si>
    <t>65 and Older</t>
  </si>
  <si>
    <t>3 or Higher</t>
  </si>
  <si>
    <t>Female</t>
  </si>
  <si>
    <t>Male</t>
  </si>
  <si>
    <t>sig</t>
  </si>
  <si>
    <t>1-4</t>
  </si>
  <si>
    <t>5-9</t>
  </si>
  <si>
    <t>10-14</t>
  </si>
  <si>
    <t>4 or More</t>
  </si>
  <si>
    <t>Other</t>
  </si>
  <si>
    <t>Average (95% Confidence Interval)</t>
  </si>
  <si>
    <t>Number of Visits per Day</t>
  </si>
  <si>
    <t>Patient Residence</t>
  </si>
  <si>
    <t>Tetracyclines (J01A)</t>
  </si>
  <si>
    <t>Quinolones (J01M)</t>
  </si>
  <si>
    <t>Beta-Lactam Penicillins (J01C)</t>
  </si>
  <si>
    <t>Cephalosporins (J01D)</t>
  </si>
  <si>
    <t>Sulfonamides and Trimethoprims (J01E)</t>
  </si>
  <si>
    <t>Macrolides, Lincosamides and Streptogramins (J01F)</t>
  </si>
  <si>
    <t>Drug Class</t>
  </si>
  <si>
    <t>Patient Characteristics</t>
  </si>
  <si>
    <t>Linkage of Antibiotic Dispensations
to Ambulatory Physician Visits</t>
  </si>
  <si>
    <t>Sex</t>
  </si>
  <si>
    <t>Age (Years)</t>
  </si>
  <si>
    <t>Hospital Privileges</t>
  </si>
  <si>
    <t>Physician and Visit Characteristics</t>
  </si>
  <si>
    <t xml:space="preserve"> Sex</t>
  </si>
  <si>
    <r>
      <t xml:space="preserve">Bolded </t>
    </r>
    <r>
      <rPr>
        <sz val="7"/>
        <color theme="1"/>
        <rFont val="Arial"/>
        <family val="2"/>
      </rPr>
      <t>values</t>
    </r>
    <r>
      <rPr>
        <b/>
        <sz val="7"/>
        <color theme="1"/>
        <rFont val="Arial"/>
        <family val="2"/>
      </rPr>
      <t xml:space="preserve"> </t>
    </r>
    <r>
      <rPr>
        <sz val="7"/>
        <color theme="1"/>
        <rFont val="Arial"/>
        <family val="2"/>
      </rPr>
      <t>indicate a statistically significant didfference between linked and unlinked dispensations (p&lt;0.05).</t>
    </r>
  </si>
  <si>
    <t>Percent of dispensations for children (ages 0-14)</t>
  </si>
  <si>
    <t>Percent of dispensations for adults (ages 15 and older)</t>
  </si>
  <si>
    <t>Salary or Mixed</t>
  </si>
  <si>
    <t>Under 1</t>
  </si>
  <si>
    <t>Socioeconomic Factor Index (SEFI-2)</t>
  </si>
  <si>
    <t>Unclassified</t>
  </si>
  <si>
    <t>Labels</t>
  </si>
  <si>
    <t>labels</t>
  </si>
  <si>
    <t>label</t>
  </si>
  <si>
    <t>Payment</t>
  </si>
  <si>
    <t>Medical
Training</t>
  </si>
  <si>
    <t>Hospital
Privileges</t>
  </si>
  <si>
    <t>Dispensation
Year</t>
  </si>
  <si>
    <t>Number of Siblings</t>
  </si>
  <si>
    <t>SEFI-2</t>
  </si>
  <si>
    <t>Footnotes</t>
  </si>
  <si>
    <t>final</t>
  </si>
  <si>
    <t>Average</t>
  </si>
  <si>
    <t>* Indicates a statistically significant difference between linked and unlinked antibiotic dispensations (p&lt;0.05).</t>
  </si>
  <si>
    <t>Drug Class**</t>
  </si>
  <si>
    <t>Unclassified*</t>
  </si>
  <si>
    <t>Patient
Residence</t>
  </si>
  <si>
    <t>**  Unclassified comprises the drug amoxicillin/clarithromycin.</t>
  </si>
  <si>
    <t>Visits per Day</t>
  </si>
  <si>
    <t>(paste manually)</t>
  </si>
  <si>
    <t>Calendar Year</t>
  </si>
  <si>
    <t>* Includes the drugs amoxicillin/clarithromycin, fidaxomicin, and vancomycin.</t>
  </si>
  <si>
    <t>Table link * class</t>
  </si>
  <si>
    <t>Table link * rha</t>
  </si>
  <si>
    <t>Table link * year</t>
  </si>
  <si>
    <t>T-Tests by kids/adults to Compare Variables Between Linked and Unlinked Rx</t>
  </si>
  <si>
    <t>Chi-Square Tests by kids/adults to Compare Variables Between Linked and Unlinked Rx</t>
  </si>
  <si>
    <t xml:space="preserve">Southern Health-Santé Sud </t>
  </si>
  <si>
    <t xml:space="preserve">Winnipeg RHA </t>
  </si>
  <si>
    <t xml:space="preserve">Prairie Mountain Health </t>
  </si>
  <si>
    <t xml:space="preserve">Interlake-Eastern RHA </t>
  </si>
  <si>
    <t xml:space="preserve">Northern Health Region </t>
  </si>
  <si>
    <t xml:space="preserve">2014 </t>
  </si>
  <si>
    <t xml:space="preserve">2015 </t>
  </si>
  <si>
    <t xml:space="preserve">2016 </t>
  </si>
  <si>
    <t>Dispensation Year</t>
  </si>
  <si>
    <t>* Includes the drugs amoxicillin/clarithromycin and vancomycin.</t>
  </si>
  <si>
    <t xml:space="preserve">Tetracyclines (J01A) </t>
  </si>
  <si>
    <t xml:space="preserve">Beta-Lactam Penicillins (J01C) </t>
  </si>
  <si>
    <t xml:space="preserve">Cephalosporins (J01D) </t>
  </si>
  <si>
    <t xml:space="preserve">Sulfonamides and Trimethoprims (J01E) </t>
  </si>
  <si>
    <t xml:space="preserve">Macrolides, Lincosamides and Streptogramins (J01F) </t>
  </si>
  <si>
    <t xml:space="preserve">Quinolones (J01M) </t>
  </si>
  <si>
    <t xml:space="preserve">Other Antibiotics (J01X) </t>
  </si>
  <si>
    <t>Percent (or Other)</t>
  </si>
  <si>
    <t>n/a</t>
  </si>
  <si>
    <t>n</t>
  </si>
  <si>
    <t>Other (No Majority of Care Physician)</t>
  </si>
  <si>
    <t>Visit to Pediatrician</t>
  </si>
  <si>
    <t>Visit to Majority of Care Physician</t>
  </si>
  <si>
    <t>Medical Training</t>
  </si>
  <si>
    <t>In Care</t>
  </si>
  <si>
    <t>Charlson Comorbidity Index Score</t>
  </si>
  <si>
    <t>Residence</t>
  </si>
  <si>
    <t>Program: S:\asp\prog\RoxanaD\PredictiveFactors\unlinked_vs_linked_rx.sas Date: 19JUN2020 11:51:39 User: roxanad Host: SAL-DA-1</t>
  </si>
  <si>
    <t>Linked and Unlinked Rx: kids/adults</t>
  </si>
  <si>
    <t>link</t>
  </si>
  <si>
    <t>count1</t>
  </si>
  <si>
    <t>PERCENT</t>
  </si>
  <si>
    <t>Linked and Unlinked Rx: class</t>
  </si>
  <si>
    <t>S</t>
  </si>
  <si>
    <t>Linked and Unlinked Rx: year</t>
  </si>
  <si>
    <t>s</t>
  </si>
  <si>
    <t>Note: for this table only, 1 chi square test per category indicates differences in distribution of linked and unlinked dispensations among category groups</t>
  </si>
  <si>
    <t>Other Antibiotics (J01X) and Unclassified**</t>
  </si>
  <si>
    <t>Supplement Table X.X: Comparison of Linked and Unlinked Antibiotic Dispensations for Children by Physician, Visit and Dispensation Characteristics, 2014-2016</t>
  </si>
  <si>
    <t>Supplement Table X.X: Comparison of Linked and Unlinked Antibiotic Dispensations for Children by Patient Characteristics, 2014-2016</t>
  </si>
  <si>
    <t>Supplement Table X.X: Comparison of Linked and Unlinked Antibiotic Dispensations for Adults by Physician, Visit and Dispensation Characteristics, 2014-2016</t>
  </si>
  <si>
    <t>Supplement Table X.X: Comparison of Linked and Unlinked Antibiotic Dispensations for Adults by Patient Characteristics, 2014-2016</t>
  </si>
  <si>
    <t>Note: chi square tests for kids and adults tables compare linked to unlinked for each category subgroup</t>
  </si>
  <si>
    <t>Row percents</t>
  </si>
  <si>
    <t>Column percents</t>
  </si>
  <si>
    <t>Row percent</t>
  </si>
  <si>
    <t>Column percent</t>
  </si>
  <si>
    <t>Number of Children in the Household</t>
  </si>
  <si>
    <t>No Majority of Care Provider Identified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</si>
</sst>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-&quot;$&quot;* #,##0_-;\-&quot;$&quot;* #,##0_-;_-&quot;$&quot;* &quot;-&quot;_-;_-@_-"/>
    <numFmt numFmtId="165" formatCode="_-&quot;$&quot;* #,##0.00_-;\-&quot;$&quot;* #,##0.00_-;_-&quot;$&quot;* &quot;-&quot;??_-;_-@_-"/>
    <numFmt numFmtId="166" formatCode="0.0"/>
    <numFmt numFmtId="167" formatCode="_-&quot;$&quot;* #,##0.0_-;\-&quot;$&quot;* #,##0.0_-;_-&quot;$&quot;* &quot;-&quot;?_-;_-@_-"/>
    <numFmt numFmtId="168" formatCode="0.0%"/>
    <numFmt numFmtId="169" formatCode="0.00&quot;%&quot;"/>
  </numFmts>
  <fonts count="2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</font>
    <font>
      <b/>
      <sz val="11"/>
      <color rgb="FF000000"/>
      <name val="Arial"/>
      <family val="2"/>
    </font>
    <font>
      <sz val="11"/>
      <color rgb="FF000000"/>
      <name val="Arial"/>
      <family val="2"/>
    </font>
    <font>
      <b/>
      <sz val="9"/>
      <color theme="1"/>
      <name val="Segoe UI"/>
      <family val="2"/>
    </font>
    <font>
      <sz val="8"/>
      <color theme="1"/>
      <name val="Segoe UI"/>
      <family val="2"/>
    </font>
    <font>
      <b/>
      <sz val="9"/>
      <color theme="0"/>
      <name val="Segoe UI"/>
      <family val="2"/>
    </font>
    <font>
      <sz val="9"/>
      <color theme="1"/>
      <name val="Segoe UI"/>
      <family val="2"/>
    </font>
    <font>
      <sz val="7"/>
      <color theme="1"/>
      <name val="Segoe UI"/>
      <family val="2"/>
    </font>
    <font>
      <sz val="7"/>
      <color theme="1"/>
      <name val="Arial"/>
      <family val="2"/>
    </font>
    <font>
      <sz val="9"/>
      <color theme="1" tint="0.14999847407452621"/>
      <name val="Segoe UI"/>
      <family val="2"/>
    </font>
    <font>
      <b/>
      <sz val="15"/>
      <color theme="1"/>
      <name val="Wingdings 3"/>
      <family val="1"/>
      <charset val="2"/>
    </font>
    <font>
      <u/>
      <sz val="11"/>
      <color theme="10"/>
      <name val="Calibri"/>
      <family val="2"/>
      <scheme val="minor"/>
    </font>
    <font>
      <b/>
      <sz val="15"/>
      <color theme="1" tint="0.14999847407452621"/>
      <name val="Wingdings 3"/>
      <family val="1"/>
      <charset val="2"/>
    </font>
    <font>
      <b/>
      <sz val="9"/>
      <name val="Arial"/>
      <family val="2"/>
    </font>
    <font>
      <sz val="11"/>
      <color theme="1"/>
      <name val="Arial"/>
      <family val="2"/>
    </font>
    <font>
      <sz val="8"/>
      <name val="Arial"/>
      <family val="2"/>
    </font>
    <font>
      <b/>
      <sz val="10"/>
      <color theme="1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sz val="11"/>
      <color theme="1"/>
      <name val="Calibri"/>
      <family val="2"/>
    </font>
    <font>
      <b/>
      <sz val="11"/>
      <color theme="1"/>
      <name val="Calibri"/>
      <family val="2"/>
      <scheme val="minor"/>
    </font>
    <font>
      <b/>
      <sz val="7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FAFBFE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rgb="FF9CC5CA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1" tint="0.749992370372631"/>
        <bgColor indexed="64"/>
      </patternFill>
    </fill>
    <fill>
      <patternFill patternType="solid">
        <fgColor rgb="FFFF0000"/>
        <bgColor indexed="64"/>
      </patternFill>
    </fill>
  </fills>
  <borders count="26">
    <border>
      <left/>
      <right/>
      <top/>
      <bottom/>
      <diagonal/>
    </border>
    <border>
      <left style="medium">
        <color rgb="FFC1C1C1"/>
      </left>
      <right/>
      <top style="medium">
        <color rgb="FFC1C1C1"/>
      </top>
      <bottom/>
      <diagonal/>
    </border>
    <border>
      <left/>
      <right/>
      <top style="medium">
        <color rgb="FFC1C1C1"/>
      </top>
      <bottom/>
      <diagonal/>
    </border>
    <border>
      <left style="medium">
        <color rgb="FFC1C1C1"/>
      </left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7"/>
      </top>
      <bottom style="thin">
        <color theme="0"/>
      </bottom>
      <diagonal/>
    </border>
    <border>
      <left style="thin">
        <color theme="0"/>
      </left>
      <right style="thin">
        <color theme="7"/>
      </right>
      <top style="thin">
        <color theme="7"/>
      </top>
      <bottom style="thin">
        <color theme="0"/>
      </bottom>
      <diagonal/>
    </border>
    <border>
      <left style="thin">
        <color rgb="FF00857D"/>
      </left>
      <right style="thin">
        <color rgb="FF00857D"/>
      </right>
      <top/>
      <bottom/>
      <diagonal/>
    </border>
    <border>
      <left style="thin">
        <color theme="7"/>
      </left>
      <right style="thin">
        <color rgb="FF00857D"/>
      </right>
      <top/>
      <bottom/>
      <diagonal/>
    </border>
    <border>
      <left style="thin">
        <color theme="7"/>
      </left>
      <right style="thin">
        <color theme="7"/>
      </right>
      <top/>
      <bottom/>
      <diagonal/>
    </border>
    <border>
      <left style="hair">
        <color theme="7"/>
      </left>
      <right style="thin">
        <color theme="7"/>
      </right>
      <top/>
      <bottom/>
      <diagonal/>
    </border>
    <border>
      <left style="hair">
        <color theme="7"/>
      </left>
      <right style="thin">
        <color theme="7"/>
      </right>
      <top/>
      <bottom style="thin">
        <color theme="7"/>
      </bottom>
      <diagonal/>
    </border>
    <border>
      <left/>
      <right style="thin">
        <color rgb="FF00857D"/>
      </right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7"/>
      </left>
      <right style="thin">
        <color theme="0"/>
      </right>
      <top style="thin">
        <color theme="7"/>
      </top>
      <bottom/>
      <diagonal/>
    </border>
    <border>
      <left style="thin">
        <color theme="7"/>
      </left>
      <right style="thin">
        <color theme="0"/>
      </right>
      <top/>
      <bottom/>
      <diagonal/>
    </border>
    <border>
      <left style="thin">
        <color theme="0"/>
      </left>
      <right style="thin">
        <color theme="7"/>
      </right>
      <top style="thin">
        <color theme="0"/>
      </top>
      <bottom/>
      <diagonal/>
    </border>
    <border>
      <left style="thin">
        <color theme="7"/>
      </left>
      <right/>
      <top/>
      <bottom/>
      <diagonal/>
    </border>
    <border>
      <left/>
      <right style="thin">
        <color theme="7"/>
      </right>
      <top/>
      <bottom/>
      <diagonal/>
    </border>
    <border>
      <left style="hair">
        <color rgb="FF00857D"/>
      </left>
      <right/>
      <top/>
      <bottom/>
      <diagonal/>
    </border>
    <border>
      <left style="thin">
        <color theme="7"/>
      </left>
      <right style="thin">
        <color rgb="FF00857D"/>
      </right>
      <top/>
      <bottom style="thin">
        <color theme="7"/>
      </bottom>
      <diagonal/>
    </border>
    <border>
      <left style="hair">
        <color rgb="FF00857D"/>
      </left>
      <right/>
      <top/>
      <bottom style="thin">
        <color theme="7"/>
      </bottom>
      <diagonal/>
    </border>
    <border>
      <left/>
      <right/>
      <top/>
      <bottom style="thin">
        <color theme="7"/>
      </bottom>
      <diagonal/>
    </border>
    <border>
      <left style="thin">
        <color theme="0"/>
      </left>
      <right style="thin">
        <color theme="7"/>
      </right>
      <top style="thin">
        <color theme="0"/>
      </top>
      <bottom style="thin">
        <color theme="0"/>
      </bottom>
      <diagonal/>
    </border>
    <border>
      <left style="hair">
        <color theme="7"/>
      </left>
      <right style="hair">
        <color theme="7"/>
      </right>
      <top/>
      <bottom/>
      <diagonal/>
    </border>
    <border>
      <left style="hair">
        <color theme="7"/>
      </left>
      <right style="hair">
        <color theme="7"/>
      </right>
      <top/>
      <bottom style="thin">
        <color theme="7"/>
      </bottom>
      <diagonal/>
    </border>
  </borders>
  <cellStyleXfs count="24">
    <xf numFmtId="0" fontId="0" fillId="0" borderId="0"/>
    <xf numFmtId="0" fontId="14" fillId="3" borderId="12" applyFill="0">
      <alignment horizontal="center" vertical="center"/>
    </xf>
    <xf numFmtId="49" fontId="5" fillId="3" borderId="0">
      <alignment vertical="center" wrapText="1"/>
    </xf>
    <xf numFmtId="49" fontId="6" fillId="3" borderId="0"/>
    <xf numFmtId="0" fontId="7" fillId="4" borderId="4">
      <alignment horizontal="center" vertical="center" wrapText="1"/>
    </xf>
    <xf numFmtId="0" fontId="5" fillId="3" borderId="7" applyFill="0">
      <alignment horizontal="left" vertical="center" indent="1"/>
    </xf>
    <xf numFmtId="2" fontId="8" fillId="3" borderId="9" applyFill="0">
      <alignment horizontal="right" vertical="center" indent="1"/>
    </xf>
    <xf numFmtId="0" fontId="9" fillId="3" borderId="0">
      <alignment horizontal="left" vertical="top"/>
    </xf>
    <xf numFmtId="49" fontId="8" fillId="3" borderId="9" applyFill="0">
      <alignment horizontal="center" vertical="center"/>
    </xf>
    <xf numFmtId="3" fontId="8" fillId="3" borderId="9" applyFill="0">
      <alignment horizontal="right" vertical="center" indent="1"/>
    </xf>
    <xf numFmtId="166" fontId="8" fillId="3" borderId="9" applyFill="0">
      <alignment horizontal="right" vertical="center" indent="1"/>
    </xf>
    <xf numFmtId="164" fontId="11" fillId="3" borderId="9" applyFill="0">
      <alignment horizontal="right" vertical="center" indent="1"/>
    </xf>
    <xf numFmtId="167" fontId="8" fillId="3" borderId="9" applyFill="0">
      <alignment horizontal="right" vertical="center" indent="1"/>
    </xf>
    <xf numFmtId="165" fontId="8" fillId="3" borderId="9" applyFill="0">
      <alignment horizontal="right" vertical="center" indent="1"/>
    </xf>
    <xf numFmtId="9" fontId="8" fillId="3" borderId="9" applyFill="0">
      <alignment horizontal="right" vertical="center" indent="1"/>
    </xf>
    <xf numFmtId="168" fontId="8" fillId="3" borderId="9" applyFill="0">
      <alignment horizontal="right" vertical="center" indent="1"/>
    </xf>
    <xf numFmtId="10" fontId="8" fillId="3" borderId="9" applyFill="0">
      <alignment horizontal="right" vertical="center" indent="1"/>
    </xf>
    <xf numFmtId="0" fontId="12" fillId="3" borderId="9" applyFill="0">
      <alignment horizontal="center" vertical="center"/>
    </xf>
    <xf numFmtId="0" fontId="13" fillId="0" borderId="0" applyNumberFormat="0" applyFill="0" applyBorder="0" applyAlignment="0" applyProtection="0"/>
    <xf numFmtId="0" fontId="5" fillId="3" borderId="0">
      <alignment horizontal="center" vertical="center" wrapText="1"/>
    </xf>
    <xf numFmtId="0" fontId="1" fillId="0" borderId="0"/>
    <xf numFmtId="49" fontId="5" fillId="6" borderId="0">
      <alignment horizontal="left" vertical="center" indent="1"/>
    </xf>
    <xf numFmtId="49" fontId="5" fillId="3" borderId="0">
      <alignment vertical="center"/>
    </xf>
    <xf numFmtId="0" fontId="13" fillId="0" borderId="0" applyNumberFormat="0" applyFill="0" applyBorder="0" applyAlignment="0" applyProtection="0"/>
  </cellStyleXfs>
  <cellXfs count="112">
    <xf numFmtId="0" fontId="0" fillId="0" borderId="0" xfId="0"/>
    <xf numFmtId="0" fontId="0" fillId="0" borderId="0" xfId="0" applyAlignment="1">
      <alignment horizontal="left"/>
    </xf>
    <xf numFmtId="15" fontId="0" fillId="0" borderId="0" xfId="0" applyNumberFormat="1" applyAlignment="1">
      <alignment horizontal="left"/>
    </xf>
    <xf numFmtId="0" fontId="4" fillId="0" borderId="0" xfId="0" applyFont="1" applyAlignment="1">
      <alignment horizontal="left" vertical="top"/>
    </xf>
    <xf numFmtId="0" fontId="16" fillId="0" borderId="0" xfId="0" applyFont="1"/>
    <xf numFmtId="49" fontId="19" fillId="6" borderId="17" xfId="21" applyFont="1" applyBorder="1">
      <alignment horizontal="left" vertical="center" indent="1"/>
    </xf>
    <xf numFmtId="0" fontId="19" fillId="3" borderId="8" xfId="5" applyFont="1" applyFill="1" applyBorder="1" applyAlignment="1">
      <alignment horizontal="left" vertical="center" indent="2"/>
    </xf>
    <xf numFmtId="0" fontId="19" fillId="5" borderId="8" xfId="5" applyFont="1" applyFill="1" applyBorder="1" applyAlignment="1">
      <alignment horizontal="left" vertical="center" indent="2"/>
    </xf>
    <xf numFmtId="3" fontId="19" fillId="6" borderId="0" xfId="21" applyNumberFormat="1" applyFont="1" applyBorder="1" applyAlignment="1">
      <alignment horizontal="right" vertical="center" indent="1"/>
    </xf>
    <xf numFmtId="49" fontId="19" fillId="6" borderId="18" xfId="21" applyFont="1" applyBorder="1" applyAlignment="1">
      <alignment horizontal="right" vertical="center" indent="3"/>
    </xf>
    <xf numFmtId="0" fontId="19" fillId="3" borderId="8" xfId="5" quotePrefix="1" applyFont="1" applyFill="1" applyBorder="1" applyAlignment="1">
      <alignment horizontal="left" vertical="center" indent="2"/>
    </xf>
    <xf numFmtId="0" fontId="7" fillId="4" borderId="13" xfId="4" applyBorder="1">
      <alignment horizontal="center" vertical="center" wrapText="1"/>
    </xf>
    <xf numFmtId="0" fontId="7" fillId="4" borderId="16" xfId="4" applyBorder="1">
      <alignment horizontal="center" vertical="center" wrapText="1"/>
    </xf>
    <xf numFmtId="0" fontId="0" fillId="0" borderId="0" xfId="0" applyAlignment="1">
      <alignment horizontal="left" indent="1"/>
    </xf>
    <xf numFmtId="0" fontId="0" fillId="0" borderId="0" xfId="0" applyAlignment="1">
      <alignment horizontal="left" indent="2"/>
    </xf>
    <xf numFmtId="2" fontId="0" fillId="0" borderId="0" xfId="0" applyNumberFormat="1"/>
    <xf numFmtId="0" fontId="0" fillId="0" borderId="0" xfId="0" quotePrefix="1" applyAlignment="1">
      <alignment horizontal="left" indent="2"/>
    </xf>
    <xf numFmtId="0" fontId="0" fillId="0" borderId="0" xfId="0" applyAlignment="1"/>
    <xf numFmtId="2" fontId="19" fillId="6" borderId="0" xfId="21" applyNumberFormat="1" applyFont="1" applyBorder="1">
      <alignment horizontal="left" vertical="center" indent="1"/>
    </xf>
    <xf numFmtId="2" fontId="19" fillId="6" borderId="0" xfId="21" applyNumberFormat="1" applyFont="1" applyBorder="1" applyAlignment="1">
      <alignment horizontal="right" vertical="center" indent="1"/>
    </xf>
    <xf numFmtId="2" fontId="19" fillId="6" borderId="0" xfId="21" applyNumberFormat="1" applyFont="1" applyBorder="1" applyAlignment="1">
      <alignment horizontal="right" vertical="center" indent="3"/>
    </xf>
    <xf numFmtId="0" fontId="19" fillId="5" borderId="20" xfId="5" applyFont="1" applyFill="1" applyBorder="1" applyAlignment="1">
      <alignment horizontal="left" vertical="center" indent="2"/>
    </xf>
    <xf numFmtId="2" fontId="19" fillId="6" borderId="0" xfId="21" applyNumberFormat="1" applyFont="1" applyBorder="1" applyAlignment="1">
      <alignment horizontal="center" vertical="center"/>
    </xf>
    <xf numFmtId="0" fontId="21" fillId="0" borderId="0" xfId="0" quotePrefix="1" applyFont="1"/>
    <xf numFmtId="2" fontId="20" fillId="3" borderId="19" xfId="6" applyNumberFormat="1" applyFont="1" applyFill="1" applyBorder="1" applyAlignment="1">
      <alignment horizontal="center" vertical="center"/>
    </xf>
    <xf numFmtId="2" fontId="20" fillId="3" borderId="10" xfId="6" applyNumberFormat="1" applyFont="1" applyFill="1" applyBorder="1" applyAlignment="1">
      <alignment horizontal="center" vertical="center"/>
    </xf>
    <xf numFmtId="0" fontId="0" fillId="0" borderId="0" xfId="0" applyAlignment="1">
      <alignment horizontal="left" wrapText="1" indent="2"/>
    </xf>
    <xf numFmtId="0" fontId="22" fillId="7" borderId="0" xfId="0" applyFont="1" applyFill="1" applyAlignment="1"/>
    <xf numFmtId="0" fontId="22" fillId="7" borderId="0" xfId="0" applyFont="1" applyFill="1"/>
    <xf numFmtId="0" fontId="0" fillId="7" borderId="0" xfId="0" applyFill="1"/>
    <xf numFmtId="3" fontId="20" fillId="3" borderId="19" xfId="6" applyNumberFormat="1" applyFont="1" applyFill="1" applyBorder="1" applyAlignment="1">
      <alignment horizontal="right" vertical="center" indent="1"/>
    </xf>
    <xf numFmtId="3" fontId="20" fillId="5" borderId="19" xfId="6" applyNumberFormat="1" applyFont="1" applyFill="1" applyBorder="1" applyAlignment="1">
      <alignment horizontal="right" vertical="center" indent="1"/>
    </xf>
    <xf numFmtId="49" fontId="19" fillId="6" borderId="17" xfId="21" applyFont="1" applyBorder="1" applyAlignment="1">
      <alignment horizontal="left" vertical="center" indent="1"/>
    </xf>
    <xf numFmtId="2" fontId="19" fillId="6" borderId="18" xfId="21" applyNumberFormat="1" applyFont="1" applyBorder="1">
      <alignment horizontal="left" vertical="center" indent="1"/>
    </xf>
    <xf numFmtId="2" fontId="19" fillId="6" borderId="18" xfId="21" applyNumberFormat="1" applyFont="1" applyBorder="1" applyAlignment="1">
      <alignment horizontal="right" vertical="center" indent="3"/>
    </xf>
    <xf numFmtId="2" fontId="19" fillId="6" borderId="18" xfId="21" applyNumberFormat="1" applyFont="1" applyBorder="1" applyAlignment="1">
      <alignment horizontal="center" vertical="center"/>
    </xf>
    <xf numFmtId="169" fontId="20" fillId="3" borderId="19" xfId="6" applyNumberFormat="1" applyFont="1" applyFill="1" applyBorder="1" applyAlignment="1">
      <alignment horizontal="right" vertical="center" indent="4"/>
    </xf>
    <xf numFmtId="169" fontId="20" fillId="3" borderId="10" xfId="6" applyNumberFormat="1" applyFont="1" applyFill="1" applyBorder="1" applyAlignment="1">
      <alignment horizontal="right" vertical="center" indent="4"/>
    </xf>
    <xf numFmtId="169" fontId="20" fillId="5" borderId="19" xfId="6" applyNumberFormat="1" applyFont="1" applyFill="1" applyBorder="1" applyAlignment="1">
      <alignment horizontal="right" vertical="center" indent="4"/>
    </xf>
    <xf numFmtId="169" fontId="20" fillId="5" borderId="10" xfId="6" applyNumberFormat="1" applyFont="1" applyFill="1" applyBorder="1" applyAlignment="1">
      <alignment horizontal="right" vertical="center" indent="4"/>
    </xf>
    <xf numFmtId="169" fontId="20" fillId="5" borderId="21" xfId="6" applyNumberFormat="1" applyFont="1" applyFill="1" applyBorder="1" applyAlignment="1">
      <alignment horizontal="right" vertical="center" indent="4"/>
    </xf>
    <xf numFmtId="169" fontId="20" fillId="5" borderId="11" xfId="6" applyNumberFormat="1" applyFont="1" applyFill="1" applyBorder="1" applyAlignment="1">
      <alignment horizontal="right" vertical="center" indent="4"/>
    </xf>
    <xf numFmtId="169" fontId="19" fillId="6" borderId="0" xfId="21" applyNumberFormat="1" applyFont="1" applyBorder="1" applyAlignment="1">
      <alignment horizontal="right" vertical="center" indent="2"/>
    </xf>
    <xf numFmtId="169" fontId="19" fillId="6" borderId="18" xfId="21" applyNumberFormat="1" applyFont="1" applyBorder="1" applyAlignment="1">
      <alignment horizontal="right" vertical="center" indent="4"/>
    </xf>
    <xf numFmtId="169" fontId="19" fillId="6" borderId="18" xfId="21" applyNumberFormat="1" applyFont="1" applyBorder="1" applyAlignment="1">
      <alignment horizontal="right" vertical="center" indent="2"/>
    </xf>
    <xf numFmtId="2" fontId="4" fillId="0" borderId="0" xfId="0" applyNumberFormat="1" applyFont="1" applyAlignment="1">
      <alignment horizontal="left" vertical="top"/>
    </xf>
    <xf numFmtId="2" fontId="22" fillId="7" borderId="0" xfId="0" applyNumberFormat="1" applyFont="1" applyFill="1"/>
    <xf numFmtId="2" fontId="22" fillId="3" borderId="0" xfId="0" applyNumberFormat="1" applyFont="1" applyFill="1"/>
    <xf numFmtId="0" fontId="22" fillId="0" borderId="0" xfId="0" applyFont="1"/>
    <xf numFmtId="0" fontId="0" fillId="0" borderId="0" xfId="0" applyAlignment="1">
      <alignment wrapText="1"/>
    </xf>
    <xf numFmtId="0" fontId="24" fillId="0" borderId="0" xfId="0" applyFont="1"/>
    <xf numFmtId="0" fontId="18" fillId="0" borderId="0" xfId="0" applyFont="1"/>
    <xf numFmtId="0" fontId="0" fillId="8" borderId="0" xfId="0" applyFill="1"/>
    <xf numFmtId="0" fontId="0" fillId="8" borderId="0" xfId="0" applyFill="1" applyAlignment="1">
      <alignment horizontal="left" indent="2"/>
    </xf>
    <xf numFmtId="0" fontId="22" fillId="8" borderId="0" xfId="0" applyFont="1" applyFill="1" applyAlignment="1"/>
    <xf numFmtId="0" fontId="22" fillId="8" borderId="0" xfId="0" applyFont="1" applyFill="1"/>
    <xf numFmtId="0" fontId="22" fillId="8" borderId="0" xfId="0" applyFont="1" applyFill="1" applyAlignment="1">
      <alignment horizontal="left" indent="2"/>
    </xf>
    <xf numFmtId="0" fontId="25" fillId="0" borderId="0" xfId="0" applyFont="1"/>
    <xf numFmtId="0" fontId="22" fillId="0" borderId="0" xfId="0" applyFont="1" applyAlignment="1">
      <alignment horizontal="center"/>
    </xf>
    <xf numFmtId="0" fontId="0" fillId="0" borderId="0" xfId="0" applyFill="1"/>
    <xf numFmtId="0" fontId="22" fillId="0" borderId="0" xfId="0" applyFont="1" applyFill="1"/>
    <xf numFmtId="0" fontId="0" fillId="9" borderId="0" xfId="0" applyFill="1"/>
    <xf numFmtId="0" fontId="4" fillId="0" borderId="0" xfId="0" applyFont="1" applyFill="1" applyAlignment="1">
      <alignment horizontal="left" vertical="top"/>
    </xf>
    <xf numFmtId="2" fontId="0" fillId="0" borderId="0" xfId="0" applyNumberFormat="1" applyAlignment="1">
      <alignment horizontal="left" indent="2"/>
    </xf>
    <xf numFmtId="49" fontId="19" fillId="6" borderId="0" xfId="21" applyFont="1" applyBorder="1">
      <alignment horizontal="left" vertical="center" indent="1"/>
    </xf>
    <xf numFmtId="1" fontId="0" fillId="0" borderId="0" xfId="0" applyNumberFormat="1"/>
    <xf numFmtId="3" fontId="20" fillId="3" borderId="24" xfId="5" applyNumberFormat="1" applyFont="1" applyFill="1" applyBorder="1" applyAlignment="1">
      <alignment horizontal="right" vertical="center" indent="2"/>
    </xf>
    <xf numFmtId="3" fontId="20" fillId="6" borderId="0" xfId="21" applyNumberFormat="1" applyFont="1" applyBorder="1" applyAlignment="1">
      <alignment horizontal="right" vertical="center" indent="2"/>
    </xf>
    <xf numFmtId="3" fontId="20" fillId="5" borderId="24" xfId="5" applyNumberFormat="1" applyFont="1" applyFill="1" applyBorder="1" applyAlignment="1">
      <alignment horizontal="right" vertical="center" indent="2"/>
    </xf>
    <xf numFmtId="3" fontId="20" fillId="5" borderId="25" xfId="5" applyNumberFormat="1" applyFont="1" applyFill="1" applyBorder="1" applyAlignment="1">
      <alignment horizontal="right" vertical="center" indent="2"/>
    </xf>
    <xf numFmtId="3" fontId="20" fillId="3" borderId="0" xfId="5" applyNumberFormat="1" applyFont="1" applyFill="1" applyBorder="1" applyAlignment="1">
      <alignment horizontal="right" vertical="center" indent="2"/>
    </xf>
    <xf numFmtId="3" fontId="20" fillId="5" borderId="0" xfId="5" applyNumberFormat="1" applyFont="1" applyFill="1" applyBorder="1" applyAlignment="1">
      <alignment horizontal="right" vertical="center" indent="2"/>
    </xf>
    <xf numFmtId="3" fontId="20" fillId="5" borderId="22" xfId="5" applyNumberFormat="1" applyFont="1" applyFill="1" applyBorder="1" applyAlignment="1">
      <alignment horizontal="right" vertical="center" indent="2"/>
    </xf>
    <xf numFmtId="3" fontId="20" fillId="6" borderId="0" xfId="21" applyNumberFormat="1" applyFont="1" applyBorder="1" applyAlignment="1">
      <alignment horizontal="right" vertical="center" indent="1"/>
    </xf>
    <xf numFmtId="3" fontId="20" fillId="5" borderId="21" xfId="6" applyNumberFormat="1" applyFont="1" applyFill="1" applyBorder="1" applyAlignment="1">
      <alignment horizontal="right" vertical="center" indent="1"/>
    </xf>
    <xf numFmtId="3" fontId="20" fillId="3" borderId="10" xfId="6" applyNumberFormat="1" applyFont="1" applyFill="1" applyBorder="1" applyAlignment="1">
      <alignment horizontal="right" vertical="center" indent="1"/>
    </xf>
    <xf numFmtId="3" fontId="19" fillId="6" borderId="18" xfId="21" applyNumberFormat="1" applyFont="1" applyBorder="1" applyAlignment="1">
      <alignment horizontal="right" vertical="center" indent="1"/>
    </xf>
    <xf numFmtId="3" fontId="20" fillId="5" borderId="10" xfId="6" applyNumberFormat="1" applyFont="1" applyFill="1" applyBorder="1" applyAlignment="1">
      <alignment horizontal="right" vertical="center" indent="1"/>
    </xf>
    <xf numFmtId="3" fontId="20" fillId="5" borderId="11" xfId="6" applyNumberFormat="1" applyFont="1" applyFill="1" applyBorder="1" applyAlignment="1">
      <alignment horizontal="right" vertical="center" indent="1"/>
    </xf>
    <xf numFmtId="3" fontId="20" fillId="6" borderId="18" xfId="21" applyNumberFormat="1" applyFont="1" applyBorder="1" applyAlignment="1">
      <alignment horizontal="right" vertical="center" indent="1"/>
    </xf>
    <xf numFmtId="0" fontId="13" fillId="0" borderId="0" xfId="23" applyAlignment="1">
      <alignment horizontal="left"/>
    </xf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vertical="top"/>
    </xf>
    <xf numFmtId="16" fontId="4" fillId="0" borderId="0" xfId="0" applyNumberFormat="1" applyFont="1" applyAlignment="1">
      <alignment vertical="top"/>
    </xf>
    <xf numFmtId="0" fontId="2" fillId="2" borderId="0" xfId="0" applyFont="1" applyFill="1" applyAlignment="1">
      <alignment vertical="top"/>
    </xf>
    <xf numFmtId="0" fontId="3" fillId="0" borderId="2" xfId="0" applyFont="1" applyBorder="1" applyAlignment="1">
      <alignment horizontal="center" vertical="top"/>
    </xf>
    <xf numFmtId="0" fontId="3" fillId="0" borderId="0" xfId="0" applyFont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1" xfId="0" applyFont="1" applyBorder="1" applyAlignment="1">
      <alignment horizontal="center" vertical="top"/>
    </xf>
    <xf numFmtId="0" fontId="4" fillId="0" borderId="3" xfId="0" applyFont="1" applyBorder="1" applyAlignment="1">
      <alignment vertical="top"/>
    </xf>
    <xf numFmtId="0" fontId="4" fillId="10" borderId="0" xfId="0" applyFont="1" applyFill="1" applyAlignment="1">
      <alignment vertical="top"/>
    </xf>
    <xf numFmtId="0" fontId="0" fillId="0" borderId="0" xfId="0" applyFont="1" applyAlignment="1"/>
    <xf numFmtId="0" fontId="0" fillId="0" borderId="0" xfId="0" applyFont="1"/>
    <xf numFmtId="0" fontId="10" fillId="3" borderId="0" xfId="7" applyFont="1" applyFill="1" applyBorder="1" applyAlignment="1">
      <alignment horizontal="left" vertical="top" indent="1"/>
    </xf>
    <xf numFmtId="0" fontId="24" fillId="0" borderId="0" xfId="0" applyFont="1" applyAlignment="1">
      <alignment horizontal="left" vertical="top" wrapText="1"/>
    </xf>
    <xf numFmtId="49" fontId="15" fillId="3" borderId="0" xfId="2" applyFont="1" applyAlignment="1">
      <alignment horizontal="left" vertical="center" wrapText="1"/>
    </xf>
    <xf numFmtId="0" fontId="23" fillId="3" borderId="0" xfId="0" applyFont="1" applyFill="1" applyAlignment="1">
      <alignment horizontal="left" vertical="top" indent="1"/>
    </xf>
    <xf numFmtId="0" fontId="18" fillId="3" borderId="22" xfId="0" applyFont="1" applyFill="1" applyBorder="1" applyAlignment="1">
      <alignment horizontal="left" vertical="top"/>
    </xf>
    <xf numFmtId="49" fontId="17" fillId="3" borderId="0" xfId="3" applyFont="1" applyFill="1" applyAlignment="1">
      <alignment horizontal="left"/>
    </xf>
    <xf numFmtId="0" fontId="7" fillId="4" borderId="5" xfId="4" applyBorder="1">
      <alignment horizontal="center" vertical="center" wrapText="1"/>
    </xf>
    <xf numFmtId="0" fontId="7" fillId="4" borderId="6" xfId="4" applyBorder="1">
      <alignment horizontal="center" vertical="center" wrapText="1"/>
    </xf>
    <xf numFmtId="0" fontId="7" fillId="4" borderId="4" xfId="4" applyBorder="1">
      <alignment horizontal="center" vertical="center" wrapText="1"/>
    </xf>
    <xf numFmtId="0" fontId="7" fillId="4" borderId="23" xfId="4" applyBorder="1">
      <alignment horizontal="center" vertical="center" wrapText="1"/>
    </xf>
    <xf numFmtId="0" fontId="7" fillId="4" borderId="14" xfId="4" applyBorder="1" applyAlignment="1">
      <alignment horizontal="center" vertical="center" wrapText="1"/>
    </xf>
    <xf numFmtId="0" fontId="7" fillId="4" borderId="15" xfId="4" applyBorder="1" applyAlignment="1">
      <alignment horizontal="center" vertical="center" wrapText="1"/>
    </xf>
    <xf numFmtId="0" fontId="10" fillId="3" borderId="0" xfId="0" applyFont="1" applyFill="1" applyAlignment="1">
      <alignment horizontal="left" indent="1"/>
    </xf>
    <xf numFmtId="0" fontId="3" fillId="0" borderId="1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2" xfId="0" applyFont="1" applyBorder="1" applyAlignment="1">
      <alignment horizontal="center" vertical="top"/>
    </xf>
    <xf numFmtId="0" fontId="3" fillId="0" borderId="0" xfId="0" applyFont="1" applyBorder="1" applyAlignment="1">
      <alignment horizontal="center" vertical="top"/>
    </xf>
  </cellXfs>
  <cellStyles count="24">
    <cellStyle name="Data - text" xfId="8" xr:uid="{00000000-0005-0000-0000-000000000000}"/>
    <cellStyle name="Data#-0 Decimals" xfId="9" xr:uid="{00000000-0005-0000-0000-000001000000}"/>
    <cellStyle name="Data#-1 Decimal" xfId="10" xr:uid="{00000000-0005-0000-0000-000002000000}"/>
    <cellStyle name="Data#-2 Decimals" xfId="6" xr:uid="{00000000-0005-0000-0000-000003000000}"/>
    <cellStyle name="Data$-0 Decimal" xfId="11" xr:uid="{00000000-0005-0000-0000-000004000000}"/>
    <cellStyle name="Data$-1 Decimal" xfId="12" xr:uid="{00000000-0005-0000-0000-000005000000}"/>
    <cellStyle name="Data$-2 Decimals" xfId="13" xr:uid="{00000000-0005-0000-0000-000006000000}"/>
    <cellStyle name="Data%-0 Decimal" xfId="14" xr:uid="{00000000-0005-0000-0000-000007000000}"/>
    <cellStyle name="Data%-1 Decimal" xfId="15" xr:uid="{00000000-0005-0000-0000-000008000000}"/>
    <cellStyle name="Data%-2 Decimals" xfId="16" xr:uid="{00000000-0005-0000-0000-000009000000}"/>
    <cellStyle name="Footnote" xfId="7" xr:uid="{00000000-0005-0000-0000-00000A000000}"/>
    <cellStyle name="h i" xfId="17" xr:uid="{00000000-0005-0000-0000-00000B000000}"/>
    <cellStyle name="Hyperlink" xfId="23" builtinId="8"/>
    <cellStyle name="Hyperlink 2" xfId="18" xr:uid="{00000000-0005-0000-0000-00000D000000}"/>
    <cellStyle name="Input" xfId="1" builtinId="20" customBuiltin="1"/>
    <cellStyle name="Line Break" xfId="19" xr:uid="{00000000-0005-0000-0000-00000F000000}"/>
    <cellStyle name="Main heading X" xfId="4" xr:uid="{00000000-0005-0000-0000-000010000000}"/>
    <cellStyle name="Main heading Y" xfId="5" xr:uid="{00000000-0005-0000-0000-000011000000}"/>
    <cellStyle name="Normal" xfId="0" builtinId="0"/>
    <cellStyle name="Normal 2" xfId="20" xr:uid="{00000000-0005-0000-0000-000013000000}"/>
    <cellStyle name="Sub heading Y" xfId="21" xr:uid="{00000000-0005-0000-0000-000014000000}"/>
    <cellStyle name="Subtitle" xfId="3" xr:uid="{00000000-0005-0000-0000-000015000000}"/>
    <cellStyle name="Table title" xfId="2" xr:uid="{00000000-0005-0000-0000-000016000000}"/>
    <cellStyle name="Table title 2" xfId="22" xr:uid="{00000000-0005-0000-0000-000017000000}"/>
  </cellStyles>
  <dxfs count="4"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3.xml"/><Relationship Id="rId13" Type="http://schemas.openxmlformats.org/officeDocument/2006/relationships/worksheet" Target="worksheets/sheet8.xml"/><Relationship Id="rId18" Type="http://schemas.openxmlformats.org/officeDocument/2006/relationships/calcChain" Target="calcChain.xml"/><Relationship Id="rId3" Type="http://schemas.openxmlformats.org/officeDocument/2006/relationships/chartsheet" Target="chartsheets/sheet3.xml"/><Relationship Id="rId21" Type="http://schemas.openxmlformats.org/officeDocument/2006/relationships/customXml" Target="../customXml/item3.xml"/><Relationship Id="rId7" Type="http://schemas.openxmlformats.org/officeDocument/2006/relationships/worksheet" Target="worksheets/sheet2.xml"/><Relationship Id="rId12" Type="http://schemas.openxmlformats.org/officeDocument/2006/relationships/worksheet" Target="worksheets/sheet7.xml"/><Relationship Id="rId17" Type="http://schemas.openxmlformats.org/officeDocument/2006/relationships/sharedStrings" Target="sharedStrings.xml"/><Relationship Id="rId2" Type="http://schemas.openxmlformats.org/officeDocument/2006/relationships/chartsheet" Target="chartsheets/sheet2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chartsheet" Target="chartsheets/sheet1.xml"/><Relationship Id="rId6" Type="http://schemas.openxmlformats.org/officeDocument/2006/relationships/worksheet" Target="worksheets/sheet1.xml"/><Relationship Id="rId11" Type="http://schemas.openxmlformats.org/officeDocument/2006/relationships/worksheet" Target="worksheets/sheet6.xml"/><Relationship Id="rId5" Type="http://schemas.openxmlformats.org/officeDocument/2006/relationships/chartsheet" Target="chart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5.xml"/><Relationship Id="rId19" Type="http://schemas.openxmlformats.org/officeDocument/2006/relationships/customXml" Target="../customXml/item1.xml"/><Relationship Id="rId4" Type="http://schemas.openxmlformats.org/officeDocument/2006/relationships/chartsheet" Target="chartsheets/sheet4.xml"/><Relationship Id="rId9" Type="http://schemas.openxmlformats.org/officeDocument/2006/relationships/worksheet" Target="worksheets/sheet4.xml"/><Relationship Id="rId14" Type="http://schemas.openxmlformats.org/officeDocument/2006/relationships/worksheet" Target="worksheets/sheet9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4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6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8.xml"/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0.xml"/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41875302525073327"/>
          <c:y val="6.967907420663326E-2"/>
          <c:w val="0.54883829585808486"/>
          <c:h val="0.82894392746361234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fig_data_allrowp!$D$2</c:f>
              <c:strCache>
                <c:ptCount val="1"/>
                <c:pt idx="0">
                  <c:v>Linked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fig_data_allrowp!$B$5:$C$21</c:f>
              <c:multiLvlStrCache>
                <c:ptCount val="17"/>
                <c:lvl>
                  <c:pt idx="0">
                    <c:v>Children (0-14)</c:v>
                  </c:pt>
                  <c:pt idx="1">
                    <c:v>Adults (15 and Older)</c:v>
                  </c:pt>
                  <c:pt idx="2">
                    <c:v>Southern Health-Santé Sud</c:v>
                  </c:pt>
                  <c:pt idx="3">
                    <c:v>Winnipeg RHA</c:v>
                  </c:pt>
                  <c:pt idx="4">
                    <c:v>Prairie Mountain Health</c:v>
                  </c:pt>
                  <c:pt idx="5">
                    <c:v>Interlake-Eastern RHA</c:v>
                  </c:pt>
                  <c:pt idx="6">
                    <c:v>Northern Health Region</c:v>
                  </c:pt>
                  <c:pt idx="7">
                    <c:v>2014</c:v>
                  </c:pt>
                  <c:pt idx="8">
                    <c:v>2015</c:v>
                  </c:pt>
                  <c:pt idx="9">
                    <c:v>2016</c:v>
                  </c:pt>
                  <c:pt idx="10">
                    <c:v>Tetracyclines (J01A)</c:v>
                  </c:pt>
                  <c:pt idx="11">
                    <c:v>Beta-Lactam Penicillins (J01C)</c:v>
                  </c:pt>
                  <c:pt idx="12">
                    <c:v>Cephalosporins (J01D)</c:v>
                  </c:pt>
                  <c:pt idx="13">
                    <c:v>Sulfonamides and Trimethoprims (J01E)</c:v>
                  </c:pt>
                  <c:pt idx="14">
                    <c:v>Macrolides, Lincosamides and Streptogramins (J01F)</c:v>
                  </c:pt>
                  <c:pt idx="15">
                    <c:v>Quinolones (J01M)</c:v>
                  </c:pt>
                  <c:pt idx="16">
                    <c:v>Other Antibiotics (J01X) and Unclassified**</c:v>
                  </c:pt>
                </c:lvl>
                <c:lvl>
                  <c:pt idx="0">
                    <c:v>Age Group (Years)*</c:v>
                  </c:pt>
                  <c:pt idx="2">
                    <c:v>Patient
Residence*</c:v>
                  </c:pt>
                  <c:pt idx="7">
                    <c:v>Calendar Year*</c:v>
                  </c:pt>
                  <c:pt idx="10">
                    <c:v>Drug Class*</c:v>
                  </c:pt>
                </c:lvl>
              </c:multiLvlStrCache>
            </c:multiLvlStrRef>
          </c:cat>
          <c:val>
            <c:numRef>
              <c:f>fig_data_allrowp!$E$5:$E$21</c:f>
              <c:numCache>
                <c:formatCode>0.00</c:formatCode>
                <c:ptCount val="17"/>
                <c:pt idx="0">
                  <c:v>80.993899999999996</c:v>
                </c:pt>
                <c:pt idx="1">
                  <c:v>72.617199999999997</c:v>
                </c:pt>
                <c:pt idx="2">
                  <c:v>73.474999999999994</c:v>
                </c:pt>
                <c:pt idx="3">
                  <c:v>75.814899999999994</c:v>
                </c:pt>
                <c:pt idx="4">
                  <c:v>79.962999999999994</c:v>
                </c:pt>
                <c:pt idx="5">
                  <c:v>70.419399999999996</c:v>
                </c:pt>
                <c:pt idx="6">
                  <c:v>42.337800000000001</c:v>
                </c:pt>
                <c:pt idx="7">
                  <c:v>74.239599999999996</c:v>
                </c:pt>
                <c:pt idx="8">
                  <c:v>74.132499999999993</c:v>
                </c:pt>
                <c:pt idx="9">
                  <c:v>73.943399999999997</c:v>
                </c:pt>
                <c:pt idx="10">
                  <c:v>43.097799999999999</c:v>
                </c:pt>
                <c:pt idx="11">
                  <c:v>82.501300000000001</c:v>
                </c:pt>
                <c:pt idx="12">
                  <c:v>73.442300000000003</c:v>
                </c:pt>
                <c:pt idx="13">
                  <c:v>57.982799999999997</c:v>
                </c:pt>
                <c:pt idx="14">
                  <c:v>82.955699999999993</c:v>
                </c:pt>
                <c:pt idx="15">
                  <c:v>69.316100000000006</c:v>
                </c:pt>
                <c:pt idx="16">
                  <c:v>64.257599999999996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42F-47EF-AEB0-2A4959EE6DB8}"/>
            </c:ext>
          </c:extLst>
        </c:ser>
        <c:ser>
          <c:idx val="1"/>
          <c:order val="1"/>
          <c:tx>
            <c:strRef>
              <c:f>fig_data_allrowp!$F$2</c:f>
              <c:strCache>
                <c:ptCount val="1"/>
                <c:pt idx="0">
                  <c:v>Unlinked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multiLvlStrRef>
              <c:f>fig_data_allrowp!$B$5:$C$21</c:f>
              <c:multiLvlStrCache>
                <c:ptCount val="17"/>
                <c:lvl>
                  <c:pt idx="0">
                    <c:v>Children (0-14)</c:v>
                  </c:pt>
                  <c:pt idx="1">
                    <c:v>Adults (15 and Older)</c:v>
                  </c:pt>
                  <c:pt idx="2">
                    <c:v>Southern Health-Santé Sud</c:v>
                  </c:pt>
                  <c:pt idx="3">
                    <c:v>Winnipeg RHA</c:v>
                  </c:pt>
                  <c:pt idx="4">
                    <c:v>Prairie Mountain Health</c:v>
                  </c:pt>
                  <c:pt idx="5">
                    <c:v>Interlake-Eastern RHA</c:v>
                  </c:pt>
                  <c:pt idx="6">
                    <c:v>Northern Health Region</c:v>
                  </c:pt>
                  <c:pt idx="7">
                    <c:v>2014</c:v>
                  </c:pt>
                  <c:pt idx="8">
                    <c:v>2015</c:v>
                  </c:pt>
                  <c:pt idx="9">
                    <c:v>2016</c:v>
                  </c:pt>
                  <c:pt idx="10">
                    <c:v>Tetracyclines (J01A)</c:v>
                  </c:pt>
                  <c:pt idx="11">
                    <c:v>Beta-Lactam Penicillins (J01C)</c:v>
                  </c:pt>
                  <c:pt idx="12">
                    <c:v>Cephalosporins (J01D)</c:v>
                  </c:pt>
                  <c:pt idx="13">
                    <c:v>Sulfonamides and Trimethoprims (J01E)</c:v>
                  </c:pt>
                  <c:pt idx="14">
                    <c:v>Macrolides, Lincosamides and Streptogramins (J01F)</c:v>
                  </c:pt>
                  <c:pt idx="15">
                    <c:v>Quinolones (J01M)</c:v>
                  </c:pt>
                  <c:pt idx="16">
                    <c:v>Other Antibiotics (J01X) and Unclassified**</c:v>
                  </c:pt>
                </c:lvl>
                <c:lvl>
                  <c:pt idx="0">
                    <c:v>Age Group (Years)*</c:v>
                  </c:pt>
                  <c:pt idx="2">
                    <c:v>Patient
Residence*</c:v>
                  </c:pt>
                  <c:pt idx="7">
                    <c:v>Calendar Year*</c:v>
                  </c:pt>
                  <c:pt idx="10">
                    <c:v>Drug Class*</c:v>
                  </c:pt>
                </c:lvl>
              </c:multiLvlStrCache>
            </c:multiLvlStrRef>
          </c:cat>
          <c:val>
            <c:numRef>
              <c:f>fig_data_allrowp!$G$5:$G$21</c:f>
              <c:numCache>
                <c:formatCode>0.00</c:formatCode>
                <c:ptCount val="17"/>
                <c:pt idx="0">
                  <c:v>19.0061</c:v>
                </c:pt>
                <c:pt idx="1">
                  <c:v>27.3828</c:v>
                </c:pt>
                <c:pt idx="2">
                  <c:v>26.524999999999999</c:v>
                </c:pt>
                <c:pt idx="3">
                  <c:v>24.185099999999998</c:v>
                </c:pt>
                <c:pt idx="4">
                  <c:v>20.036999999999999</c:v>
                </c:pt>
                <c:pt idx="5">
                  <c:v>29.5806</c:v>
                </c:pt>
                <c:pt idx="6">
                  <c:v>57.662199999999999</c:v>
                </c:pt>
                <c:pt idx="7">
                  <c:v>25.760400000000001</c:v>
                </c:pt>
                <c:pt idx="8">
                  <c:v>25.8675</c:v>
                </c:pt>
                <c:pt idx="9">
                  <c:v>26.0566</c:v>
                </c:pt>
                <c:pt idx="10">
                  <c:v>56.902200000000001</c:v>
                </c:pt>
                <c:pt idx="11">
                  <c:v>17.498699999999999</c:v>
                </c:pt>
                <c:pt idx="12">
                  <c:v>26.557700000000001</c:v>
                </c:pt>
                <c:pt idx="13">
                  <c:v>42.017200000000003</c:v>
                </c:pt>
                <c:pt idx="14">
                  <c:v>17.0443</c:v>
                </c:pt>
                <c:pt idx="15">
                  <c:v>30.683900000000001</c:v>
                </c:pt>
                <c:pt idx="16">
                  <c:v>35.742400000000004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42F-47EF-AEB0-2A4959EE6DB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overlap val="100"/>
        <c:axId val="516438600"/>
        <c:axId val="516446144"/>
      </c:barChart>
      <c:catAx>
        <c:axId val="516438600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516446144"/>
        <c:crosses val="autoZero"/>
        <c:auto val="1"/>
        <c:lblAlgn val="ctr"/>
        <c:lblOffset val="100"/>
        <c:noMultiLvlLbl val="0"/>
      </c:catAx>
      <c:valAx>
        <c:axId val="516446144"/>
        <c:scaling>
          <c:orientation val="minMax"/>
          <c:max val="100"/>
        </c:scaling>
        <c:delete val="0"/>
        <c:axPos val="b"/>
        <c:majorGridlines>
          <c:spPr>
            <a:ln w="9525" cap="flat" cmpd="sng" algn="ctr">
              <a:solidFill>
                <a:schemeClr val="bg1">
                  <a:lumMod val="75000"/>
                </a:schemeClr>
              </a:solidFill>
              <a:round/>
            </a:ln>
            <a:effectLst/>
          </c:spPr>
        </c:majorGridlines>
        <c:numFmt formatCode="0&quot;%&quot;" sourceLinked="0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516438600"/>
        <c:crosses val="max"/>
        <c:crossBetween val="between"/>
      </c:valAx>
      <c:spPr>
        <a:solidFill>
          <a:schemeClr val="bg1"/>
        </a:solidFill>
        <a:ln>
          <a:solidFill>
            <a:schemeClr val="bg1">
              <a:lumMod val="75000"/>
            </a:schemeClr>
          </a:solidFill>
        </a:ln>
        <a:effectLst/>
      </c:spPr>
    </c:plotArea>
    <c:legend>
      <c:legendPos val="r"/>
      <c:layout>
        <c:manualLayout>
          <c:xMode val="edge"/>
          <c:yMode val="edge"/>
          <c:x val="0.47924137598189481"/>
          <c:y val="0.11431162013839179"/>
          <c:w val="9.0176406605017453E-2"/>
          <c:h val="8.9973276067764257E-2"/>
        </c:manualLayout>
      </c:layout>
      <c:overlay val="0"/>
      <c:spPr>
        <a:solidFill>
          <a:schemeClr val="bg1"/>
        </a:solidFill>
        <a:ln>
          <a:solidFill>
            <a:schemeClr val="bg1">
              <a:lumMod val="75000"/>
            </a:schemeClr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8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3318244412273578"/>
          <c:y val="7.618101268093197E-2"/>
          <c:w val="0.73701195422321086"/>
          <c:h val="0.81282920500541067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fig_data_adlt_colp!$D$4</c:f>
              <c:strCache>
                <c:ptCount val="1"/>
                <c:pt idx="0">
                  <c:v>Linked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fig_data_adlt_colp!$A$5:$B$17</c:f>
              <c:multiLvlStrCache>
                <c:ptCount val="13"/>
                <c:lvl>
                  <c:pt idx="0">
                    <c:v>15-64*</c:v>
                  </c:pt>
                  <c:pt idx="1">
                    <c:v>65 and Older*</c:v>
                  </c:pt>
                  <c:pt idx="2">
                    <c:v>Female*</c:v>
                  </c:pt>
                  <c:pt idx="3">
                    <c:v>Male*</c:v>
                  </c:pt>
                  <c:pt idx="4">
                    <c:v>Southern Health-Santé Sud *</c:v>
                  </c:pt>
                  <c:pt idx="5">
                    <c:v>Winnipeg RHA *</c:v>
                  </c:pt>
                  <c:pt idx="6">
                    <c:v>Prairie Mountain Health *</c:v>
                  </c:pt>
                  <c:pt idx="7">
                    <c:v>Interlake-Eastern RHA *</c:v>
                  </c:pt>
                  <c:pt idx="8">
                    <c:v>Northern Health Region *</c:v>
                  </c:pt>
                  <c:pt idx="9">
                    <c:v>0*</c:v>
                  </c:pt>
                  <c:pt idx="10">
                    <c:v>1*</c:v>
                  </c:pt>
                  <c:pt idx="11">
                    <c:v>2*</c:v>
                  </c:pt>
                  <c:pt idx="12">
                    <c:v>3 or Higher*</c:v>
                  </c:pt>
                </c:lvl>
                <c:lvl>
                  <c:pt idx="0">
                    <c:v>Age Group (Years)</c:v>
                  </c:pt>
                  <c:pt idx="2">
                    <c:v>Sex</c:v>
                  </c:pt>
                  <c:pt idx="4">
                    <c:v>Residence</c:v>
                  </c:pt>
                  <c:pt idx="9">
                    <c:v>Charlson Comorbidity Index Score</c:v>
                  </c:pt>
                </c:lvl>
              </c:multiLvlStrCache>
            </c:multiLvlStrRef>
          </c:cat>
          <c:val>
            <c:numRef>
              <c:f>fig_data_adlt_colp!$D$5:$D$17</c:f>
              <c:numCache>
                <c:formatCode>0.00</c:formatCode>
                <c:ptCount val="13"/>
                <c:pt idx="0">
                  <c:v>78.693700000000007</c:v>
                </c:pt>
                <c:pt idx="1">
                  <c:v>21.3063</c:v>
                </c:pt>
                <c:pt idx="2">
                  <c:v>63.230699999999999</c:v>
                </c:pt>
                <c:pt idx="3">
                  <c:v>71.272499999999994</c:v>
                </c:pt>
                <c:pt idx="4" formatCode="General">
                  <c:v>11.5763</c:v>
                </c:pt>
                <c:pt idx="5" formatCode="General">
                  <c:v>58.229100000000003</c:v>
                </c:pt>
                <c:pt idx="6" formatCode="General">
                  <c:v>17.9451</c:v>
                </c:pt>
                <c:pt idx="7" formatCode="General">
                  <c:v>9.5418000000000003</c:v>
                </c:pt>
                <c:pt idx="8" formatCode="General">
                  <c:v>2.7075999999999998</c:v>
                </c:pt>
                <c:pt idx="9">
                  <c:v>57.989800000000002</c:v>
                </c:pt>
                <c:pt idx="10">
                  <c:v>25.226299999999998</c:v>
                </c:pt>
                <c:pt idx="11">
                  <c:v>8.7347999999999999</c:v>
                </c:pt>
                <c:pt idx="12">
                  <c:v>8.0490999999999993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A1C-44A8-BB69-4E5BF2B18567}"/>
            </c:ext>
          </c:extLst>
        </c:ser>
        <c:ser>
          <c:idx val="1"/>
          <c:order val="1"/>
          <c:tx>
            <c:strRef>
              <c:f>fig_data_adlt_colp!$E$4</c:f>
              <c:strCache>
                <c:ptCount val="1"/>
                <c:pt idx="0">
                  <c:v>Unlinked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multiLvlStrRef>
              <c:f>fig_data_adlt_colp!$A$5:$B$17</c:f>
              <c:multiLvlStrCache>
                <c:ptCount val="13"/>
                <c:lvl>
                  <c:pt idx="0">
                    <c:v>15-64*</c:v>
                  </c:pt>
                  <c:pt idx="1">
                    <c:v>65 and Older*</c:v>
                  </c:pt>
                  <c:pt idx="2">
                    <c:v>Female*</c:v>
                  </c:pt>
                  <c:pt idx="3">
                    <c:v>Male*</c:v>
                  </c:pt>
                  <c:pt idx="4">
                    <c:v>Southern Health-Santé Sud *</c:v>
                  </c:pt>
                  <c:pt idx="5">
                    <c:v>Winnipeg RHA *</c:v>
                  </c:pt>
                  <c:pt idx="6">
                    <c:v>Prairie Mountain Health *</c:v>
                  </c:pt>
                  <c:pt idx="7">
                    <c:v>Interlake-Eastern RHA *</c:v>
                  </c:pt>
                  <c:pt idx="8">
                    <c:v>Northern Health Region *</c:v>
                  </c:pt>
                  <c:pt idx="9">
                    <c:v>0*</c:v>
                  </c:pt>
                  <c:pt idx="10">
                    <c:v>1*</c:v>
                  </c:pt>
                  <c:pt idx="11">
                    <c:v>2*</c:v>
                  </c:pt>
                  <c:pt idx="12">
                    <c:v>3 or Higher*</c:v>
                  </c:pt>
                </c:lvl>
                <c:lvl>
                  <c:pt idx="0">
                    <c:v>Age Group (Years)</c:v>
                  </c:pt>
                  <c:pt idx="2">
                    <c:v>Sex</c:v>
                  </c:pt>
                  <c:pt idx="4">
                    <c:v>Residence</c:v>
                  </c:pt>
                  <c:pt idx="9">
                    <c:v>Charlson Comorbidity Index Score</c:v>
                  </c:pt>
                </c:lvl>
              </c:multiLvlStrCache>
            </c:multiLvlStrRef>
          </c:cat>
          <c:val>
            <c:numRef>
              <c:f>fig_data_adlt_colp!$E$5:$E$17</c:f>
              <c:numCache>
                <c:formatCode>0.00</c:formatCode>
                <c:ptCount val="13"/>
                <c:pt idx="0">
                  <c:v>74.334299999999999</c:v>
                </c:pt>
                <c:pt idx="1">
                  <c:v>25.665700000000001</c:v>
                </c:pt>
                <c:pt idx="2">
                  <c:v>59.446300000000001</c:v>
                </c:pt>
                <c:pt idx="3">
                  <c:v>62.224600000000002</c:v>
                </c:pt>
                <c:pt idx="4" formatCode="General">
                  <c:v>12.058400000000001</c:v>
                </c:pt>
                <c:pt idx="5" formatCode="General">
                  <c:v>53.749899999999997</c:v>
                </c:pt>
                <c:pt idx="6" formatCode="General">
                  <c:v>13.136699999999999</c:v>
                </c:pt>
                <c:pt idx="7" formatCode="General">
                  <c:v>11.2529</c:v>
                </c:pt>
                <c:pt idx="8" formatCode="General">
                  <c:v>9.8021999999999991</c:v>
                </c:pt>
                <c:pt idx="9">
                  <c:v>55.656399999999998</c:v>
                </c:pt>
                <c:pt idx="10">
                  <c:v>20.631399999999999</c:v>
                </c:pt>
                <c:pt idx="11">
                  <c:v>10.383699999999999</c:v>
                </c:pt>
                <c:pt idx="12">
                  <c:v>13.3285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A1C-44A8-BB69-4E5BF2B185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516438600"/>
        <c:axId val="516446144"/>
      </c:barChart>
      <c:catAx>
        <c:axId val="516438600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516446144"/>
        <c:crosses val="autoZero"/>
        <c:auto val="1"/>
        <c:lblAlgn val="ctr"/>
        <c:lblOffset val="100"/>
        <c:noMultiLvlLbl val="0"/>
      </c:catAx>
      <c:valAx>
        <c:axId val="516446144"/>
        <c:scaling>
          <c:orientation val="minMax"/>
          <c:max val="100"/>
        </c:scaling>
        <c:delete val="0"/>
        <c:axPos val="b"/>
        <c:majorGridlines>
          <c:spPr>
            <a:ln w="9525" cap="flat" cmpd="sng" algn="ctr">
              <a:solidFill>
                <a:schemeClr val="bg1">
                  <a:lumMod val="75000"/>
                </a:schemeClr>
              </a:solidFill>
              <a:round/>
            </a:ln>
            <a:effectLst/>
          </c:spPr>
        </c:majorGridlines>
        <c:numFmt formatCode="0&quot;%&quot;" sourceLinked="0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516438600"/>
        <c:crosses val="max"/>
        <c:crossBetween val="between"/>
      </c:valAx>
      <c:spPr>
        <a:solidFill>
          <a:schemeClr val="bg1"/>
        </a:solidFill>
        <a:ln>
          <a:solidFill>
            <a:schemeClr val="bg1">
              <a:lumMod val="75000"/>
            </a:schemeClr>
          </a:solidFill>
        </a:ln>
        <a:effectLst/>
      </c:spPr>
    </c:plotArea>
    <c:legend>
      <c:legendPos val="r"/>
      <c:layout>
        <c:manualLayout>
          <c:xMode val="edge"/>
          <c:yMode val="edge"/>
          <c:x val="0.84653947404556495"/>
          <c:y val="0.10433160547414488"/>
          <c:w val="9.0176406605017453E-2"/>
          <c:h val="8.9973276067764257E-2"/>
        </c:manualLayout>
      </c:layout>
      <c:overlay val="0"/>
      <c:spPr>
        <a:solidFill>
          <a:schemeClr val="bg1"/>
        </a:solidFill>
        <a:ln>
          <a:solidFill>
            <a:schemeClr val="bg1">
              <a:lumMod val="75000"/>
            </a:schemeClr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9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userShapes r:id="rId3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41076691353917905"/>
          <c:y val="5.2630271216097986E-2"/>
          <c:w val="0.55682440756963925"/>
          <c:h val="0.8848510455040125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fig_data_adlt_colp!$D$28</c:f>
              <c:strCache>
                <c:ptCount val="1"/>
                <c:pt idx="0">
                  <c:v>Linked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fig_data_adlt_colp!$A$29:$B$59</c:f>
              <c:multiLvlStrCache>
                <c:ptCount val="31"/>
                <c:lvl>
                  <c:pt idx="0">
                    <c:v>Female*</c:v>
                  </c:pt>
                  <c:pt idx="1">
                    <c:v>Male*</c:v>
                  </c:pt>
                  <c:pt idx="2">
                    <c:v>Unknown*</c:v>
                  </c:pt>
                  <c:pt idx="3">
                    <c:v>Southern Health-Santé Sud*</c:v>
                  </c:pt>
                  <c:pt idx="4">
                    <c:v>Winnipeg RHA*</c:v>
                  </c:pt>
                  <c:pt idx="5">
                    <c:v>Prairie Mountain Health*</c:v>
                  </c:pt>
                  <c:pt idx="6">
                    <c:v>Interlake-Eastern RHA*</c:v>
                  </c:pt>
                  <c:pt idx="7">
                    <c:v>Northern Health Region*</c:v>
                  </c:pt>
                  <c:pt idx="8">
                    <c:v>Unknown*</c:v>
                  </c:pt>
                  <c:pt idx="9">
                    <c:v>Fee-for-Service*</c:v>
                  </c:pt>
                  <c:pt idx="10">
                    <c:v>Salary or Mixed*</c:v>
                  </c:pt>
                  <c:pt idx="11">
                    <c:v>Unknown*</c:v>
                  </c:pt>
                  <c:pt idx="12">
                    <c:v>Yes*</c:v>
                  </c:pt>
                  <c:pt idx="13">
                    <c:v>No*</c:v>
                  </c:pt>
                  <c:pt idx="14">
                    <c:v>Canada or United States*</c:v>
                  </c:pt>
                  <c:pt idx="15">
                    <c:v>Other*</c:v>
                  </c:pt>
                  <c:pt idx="16">
                    <c:v>Unknown*</c:v>
                  </c:pt>
                  <c:pt idx="17">
                    <c:v>Yes*</c:v>
                  </c:pt>
                  <c:pt idx="18">
                    <c:v>No*</c:v>
                  </c:pt>
                  <c:pt idx="19">
                    <c:v>No Majority of Care Provider Identified*</c:v>
                  </c:pt>
                  <c:pt idx="20">
                    <c:v>2014 *</c:v>
                  </c:pt>
                  <c:pt idx="21">
                    <c:v>2015 *</c:v>
                  </c:pt>
                  <c:pt idx="22">
                    <c:v>2016 *</c:v>
                  </c:pt>
                  <c:pt idx="23">
                    <c:v>Tetracyclines (J01A) *</c:v>
                  </c:pt>
                  <c:pt idx="24">
                    <c:v>Beta-Lactam Penicillins (J01C) *</c:v>
                  </c:pt>
                  <c:pt idx="25">
                    <c:v>Cephalosporins (J01D) *</c:v>
                  </c:pt>
                  <c:pt idx="26">
                    <c:v>Sulfonamides and Trimethoprims (J01E) *</c:v>
                  </c:pt>
                  <c:pt idx="27">
                    <c:v>Macrolides, Lincosamides and Streptogramins (J01F) *</c:v>
                  </c:pt>
                  <c:pt idx="28">
                    <c:v>Quinolones (J01M) *</c:v>
                  </c:pt>
                  <c:pt idx="29">
                    <c:v>Other Antibiotics (J01X) *</c:v>
                  </c:pt>
                  <c:pt idx="30">
                    <c:v>Unclassified*</c:v>
                  </c:pt>
                </c:lvl>
                <c:lvl>
                  <c:pt idx="0">
                    <c:v>Sex</c:v>
                  </c:pt>
                  <c:pt idx="3">
                    <c:v>Location</c:v>
                  </c:pt>
                  <c:pt idx="9">
                    <c:v>Payment</c:v>
                  </c:pt>
                  <c:pt idx="12">
                    <c:v>Hospital
Privileges</c:v>
                  </c:pt>
                  <c:pt idx="14">
                    <c:v>Medical
Training</c:v>
                  </c:pt>
                  <c:pt idx="17">
                    <c:v>Visit to Majority of Care Physician</c:v>
                  </c:pt>
                  <c:pt idx="20">
                    <c:v>Dispensation
Year</c:v>
                  </c:pt>
                  <c:pt idx="23">
                    <c:v>Drug Class**</c:v>
                  </c:pt>
                </c:lvl>
              </c:multiLvlStrCache>
            </c:multiLvlStrRef>
          </c:cat>
          <c:val>
            <c:numRef>
              <c:f>fig_data_adlt_colp!$D$29:$D$59</c:f>
              <c:numCache>
                <c:formatCode>0.00</c:formatCode>
                <c:ptCount val="31"/>
                <c:pt idx="0">
                  <c:v>28.6813</c:v>
                </c:pt>
                <c:pt idx="1">
                  <c:v>71.272499999999994</c:v>
                </c:pt>
                <c:pt idx="2">
                  <c:v>4.6300000000000001E-2</c:v>
                </c:pt>
                <c:pt idx="3">
                  <c:v>9.4515999999999991</c:v>
                </c:pt>
                <c:pt idx="4">
                  <c:v>63.609000000000002</c:v>
                </c:pt>
                <c:pt idx="5">
                  <c:v>17.9587</c:v>
                </c:pt>
                <c:pt idx="6">
                  <c:v>6.7012</c:v>
                </c:pt>
                <c:pt idx="7">
                  <c:v>1.9856</c:v>
                </c:pt>
                <c:pt idx="8">
                  <c:v>0.29380000000000001</c:v>
                </c:pt>
                <c:pt idx="9">
                  <c:v>84.685900000000004</c:v>
                </c:pt>
                <c:pt idx="10">
                  <c:v>15.267899999999999</c:v>
                </c:pt>
                <c:pt idx="11">
                  <c:v>4.6300000000000001E-2</c:v>
                </c:pt>
                <c:pt idx="12">
                  <c:v>47.287500000000001</c:v>
                </c:pt>
                <c:pt idx="13">
                  <c:v>52.712499999999999</c:v>
                </c:pt>
                <c:pt idx="14">
                  <c:v>36.210299999999997</c:v>
                </c:pt>
                <c:pt idx="15">
                  <c:v>63.743400000000001</c:v>
                </c:pt>
                <c:pt idx="16">
                  <c:v>4.6300000000000001E-2</c:v>
                </c:pt>
                <c:pt idx="17">
                  <c:v>42.496000000000002</c:v>
                </c:pt>
                <c:pt idx="18">
                  <c:v>51.076500000000003</c:v>
                </c:pt>
                <c:pt idx="19">
                  <c:v>6.4273999999999996</c:v>
                </c:pt>
                <c:pt idx="20" formatCode="General">
                  <c:v>32.856000000000002</c:v>
                </c:pt>
                <c:pt idx="21" formatCode="General">
                  <c:v>33.533099999999997</c:v>
                </c:pt>
                <c:pt idx="22" formatCode="General">
                  <c:v>33.610900000000001</c:v>
                </c:pt>
                <c:pt idx="23" formatCode="General">
                  <c:v>4.4420999999999999</c:v>
                </c:pt>
                <c:pt idx="24" formatCode="General">
                  <c:v>27.887699999999999</c:v>
                </c:pt>
                <c:pt idx="25" formatCode="General">
                  <c:v>12.5966</c:v>
                </c:pt>
                <c:pt idx="26" formatCode="General">
                  <c:v>5.7154999999999996</c:v>
                </c:pt>
                <c:pt idx="27" formatCode="General">
                  <c:v>26.229500000000002</c:v>
                </c:pt>
                <c:pt idx="28" formatCode="General">
                  <c:v>15.0984</c:v>
                </c:pt>
                <c:pt idx="29" formatCode="General">
                  <c:v>7.7904999999999998</c:v>
                </c:pt>
                <c:pt idx="30" formatCode="General">
                  <c:v>0.24440000000000001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D23-4931-97C6-7952968805E5}"/>
            </c:ext>
          </c:extLst>
        </c:ser>
        <c:ser>
          <c:idx val="1"/>
          <c:order val="1"/>
          <c:tx>
            <c:strRef>
              <c:f>fig_data_adlt_colp!$E$28</c:f>
              <c:strCache>
                <c:ptCount val="1"/>
                <c:pt idx="0">
                  <c:v>Unlinked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multiLvlStrRef>
              <c:f>fig_data_adlt_colp!$A$29:$B$59</c:f>
              <c:multiLvlStrCache>
                <c:ptCount val="31"/>
                <c:lvl>
                  <c:pt idx="0">
                    <c:v>Female*</c:v>
                  </c:pt>
                  <c:pt idx="1">
                    <c:v>Male*</c:v>
                  </c:pt>
                  <c:pt idx="2">
                    <c:v>Unknown*</c:v>
                  </c:pt>
                  <c:pt idx="3">
                    <c:v>Southern Health-Santé Sud*</c:v>
                  </c:pt>
                  <c:pt idx="4">
                    <c:v>Winnipeg RHA*</c:v>
                  </c:pt>
                  <c:pt idx="5">
                    <c:v>Prairie Mountain Health*</c:v>
                  </c:pt>
                  <c:pt idx="6">
                    <c:v>Interlake-Eastern RHA*</c:v>
                  </c:pt>
                  <c:pt idx="7">
                    <c:v>Northern Health Region*</c:v>
                  </c:pt>
                  <c:pt idx="8">
                    <c:v>Unknown*</c:v>
                  </c:pt>
                  <c:pt idx="9">
                    <c:v>Fee-for-Service*</c:v>
                  </c:pt>
                  <c:pt idx="10">
                    <c:v>Salary or Mixed*</c:v>
                  </c:pt>
                  <c:pt idx="11">
                    <c:v>Unknown*</c:v>
                  </c:pt>
                  <c:pt idx="12">
                    <c:v>Yes*</c:v>
                  </c:pt>
                  <c:pt idx="13">
                    <c:v>No*</c:v>
                  </c:pt>
                  <c:pt idx="14">
                    <c:v>Canada or United States*</c:v>
                  </c:pt>
                  <c:pt idx="15">
                    <c:v>Other*</c:v>
                  </c:pt>
                  <c:pt idx="16">
                    <c:v>Unknown*</c:v>
                  </c:pt>
                  <c:pt idx="17">
                    <c:v>Yes*</c:v>
                  </c:pt>
                  <c:pt idx="18">
                    <c:v>No*</c:v>
                  </c:pt>
                  <c:pt idx="19">
                    <c:v>No Majority of Care Provider Identified*</c:v>
                  </c:pt>
                  <c:pt idx="20">
                    <c:v>2014 *</c:v>
                  </c:pt>
                  <c:pt idx="21">
                    <c:v>2015 *</c:v>
                  </c:pt>
                  <c:pt idx="22">
                    <c:v>2016 *</c:v>
                  </c:pt>
                  <c:pt idx="23">
                    <c:v>Tetracyclines (J01A) *</c:v>
                  </c:pt>
                  <c:pt idx="24">
                    <c:v>Beta-Lactam Penicillins (J01C) *</c:v>
                  </c:pt>
                  <c:pt idx="25">
                    <c:v>Cephalosporins (J01D) *</c:v>
                  </c:pt>
                  <c:pt idx="26">
                    <c:v>Sulfonamides and Trimethoprims (J01E) *</c:v>
                  </c:pt>
                  <c:pt idx="27">
                    <c:v>Macrolides, Lincosamides and Streptogramins (J01F) *</c:v>
                  </c:pt>
                  <c:pt idx="28">
                    <c:v>Quinolones (J01M) *</c:v>
                  </c:pt>
                  <c:pt idx="29">
                    <c:v>Other Antibiotics (J01X) *</c:v>
                  </c:pt>
                  <c:pt idx="30">
                    <c:v>Unclassified*</c:v>
                  </c:pt>
                </c:lvl>
                <c:lvl>
                  <c:pt idx="0">
                    <c:v>Sex</c:v>
                  </c:pt>
                  <c:pt idx="3">
                    <c:v>Location</c:v>
                  </c:pt>
                  <c:pt idx="9">
                    <c:v>Payment</c:v>
                  </c:pt>
                  <c:pt idx="12">
                    <c:v>Hospital
Privileges</c:v>
                  </c:pt>
                  <c:pt idx="14">
                    <c:v>Medical
Training</c:v>
                  </c:pt>
                  <c:pt idx="17">
                    <c:v>Visit to Majority of Care Physician</c:v>
                  </c:pt>
                  <c:pt idx="20">
                    <c:v>Dispensation
Year</c:v>
                  </c:pt>
                  <c:pt idx="23">
                    <c:v>Drug Class**</c:v>
                  </c:pt>
                </c:lvl>
              </c:multiLvlStrCache>
            </c:multiLvlStrRef>
          </c:cat>
          <c:val>
            <c:numRef>
              <c:f>fig_data_adlt_colp!$E$29:$E$59</c:f>
              <c:numCache>
                <c:formatCode>0.00</c:formatCode>
                <c:ptCount val="31"/>
                <c:pt idx="0">
                  <c:v>27.438600000000001</c:v>
                </c:pt>
                <c:pt idx="1">
                  <c:v>62.224600000000002</c:v>
                </c:pt>
                <c:pt idx="2">
                  <c:v>10.3368</c:v>
                </c:pt>
                <c:pt idx="3">
                  <c:v>8.0254999999999992</c:v>
                </c:pt>
                <c:pt idx="4">
                  <c:v>48.035699999999999</c:v>
                </c:pt>
                <c:pt idx="5">
                  <c:v>9.9153000000000002</c:v>
                </c:pt>
                <c:pt idx="6">
                  <c:v>6.4480000000000004</c:v>
                </c:pt>
                <c:pt idx="7">
                  <c:v>4.9310999999999998</c:v>
                </c:pt>
                <c:pt idx="8">
                  <c:v>22.644400000000001</c:v>
                </c:pt>
                <c:pt idx="9">
                  <c:v>72.3309</c:v>
                </c:pt>
                <c:pt idx="10">
                  <c:v>17.3323</c:v>
                </c:pt>
                <c:pt idx="11">
                  <c:v>10.3368</c:v>
                </c:pt>
                <c:pt idx="12">
                  <c:v>64.088899999999995</c:v>
                </c:pt>
                <c:pt idx="13">
                  <c:v>35.911099999999998</c:v>
                </c:pt>
                <c:pt idx="14">
                  <c:v>52.448399999999999</c:v>
                </c:pt>
                <c:pt idx="15">
                  <c:v>37.214799999999997</c:v>
                </c:pt>
                <c:pt idx="16">
                  <c:v>10.3368</c:v>
                </c:pt>
                <c:pt idx="17">
                  <c:v>26.52</c:v>
                </c:pt>
                <c:pt idx="18">
                  <c:v>59.7181</c:v>
                </c:pt>
                <c:pt idx="19">
                  <c:v>13.761900000000001</c:v>
                </c:pt>
                <c:pt idx="20" formatCode="General">
                  <c:v>32.663400000000003</c:v>
                </c:pt>
                <c:pt idx="21" formatCode="General">
                  <c:v>33.302</c:v>
                </c:pt>
                <c:pt idx="22" formatCode="General">
                  <c:v>34.034599999999998</c:v>
                </c:pt>
                <c:pt idx="23" formatCode="General">
                  <c:v>15.5885</c:v>
                </c:pt>
                <c:pt idx="24" formatCode="General">
                  <c:v>16.024999999999999</c:v>
                </c:pt>
                <c:pt idx="25" formatCode="General">
                  <c:v>12.6356</c:v>
                </c:pt>
                <c:pt idx="26" formatCode="General">
                  <c:v>11.330299999999999</c:v>
                </c:pt>
                <c:pt idx="27" formatCode="General">
                  <c:v>14.632</c:v>
                </c:pt>
                <c:pt idx="28" formatCode="General">
                  <c:v>17.703800000000001</c:v>
                </c:pt>
                <c:pt idx="29" formatCode="General">
                  <c:v>11.448600000000001</c:v>
                </c:pt>
                <c:pt idx="30" formatCode="General">
                  <c:v>0.63569999999999993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D23-4931-97C6-7952968805E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516438600"/>
        <c:axId val="516446144"/>
      </c:barChart>
      <c:catAx>
        <c:axId val="516438600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516446144"/>
        <c:crosses val="autoZero"/>
        <c:auto val="1"/>
        <c:lblAlgn val="ctr"/>
        <c:lblOffset val="100"/>
        <c:noMultiLvlLbl val="0"/>
      </c:catAx>
      <c:valAx>
        <c:axId val="516446144"/>
        <c:scaling>
          <c:orientation val="minMax"/>
          <c:max val="100"/>
        </c:scaling>
        <c:delete val="0"/>
        <c:axPos val="b"/>
        <c:majorGridlines>
          <c:spPr>
            <a:ln w="9525" cap="flat" cmpd="sng" algn="ctr">
              <a:solidFill>
                <a:schemeClr val="bg1">
                  <a:lumMod val="75000"/>
                </a:schemeClr>
              </a:solidFill>
              <a:round/>
            </a:ln>
            <a:effectLst/>
          </c:spPr>
        </c:majorGridlines>
        <c:numFmt formatCode="0&quot;%&quot;" sourceLinked="0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516438600"/>
        <c:crosses val="max"/>
        <c:crossBetween val="between"/>
        <c:majorUnit val="10"/>
      </c:valAx>
      <c:spPr>
        <a:solidFill>
          <a:schemeClr val="bg1"/>
        </a:solidFill>
        <a:ln>
          <a:solidFill>
            <a:schemeClr val="bg1">
              <a:lumMod val="75000"/>
            </a:schemeClr>
          </a:solidFill>
        </a:ln>
        <a:effectLst/>
      </c:spPr>
    </c:plotArea>
    <c:legend>
      <c:legendPos val="r"/>
      <c:layout>
        <c:manualLayout>
          <c:xMode val="edge"/>
          <c:yMode val="edge"/>
          <c:x val="0.86248366936195753"/>
          <c:y val="5.8669041092701553E-2"/>
          <c:w val="8.042674762613615E-2"/>
          <c:h val="4.071647710702829E-2"/>
        </c:manualLayout>
      </c:layout>
      <c:overlay val="0"/>
      <c:spPr>
        <a:solidFill>
          <a:schemeClr val="bg1"/>
        </a:solidFill>
        <a:ln>
          <a:solidFill>
            <a:schemeClr val="bg1">
              <a:lumMod val="75000"/>
            </a:schemeClr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7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userShapes r:id="rId3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8719936913715388"/>
          <c:y val="7.389067254975816E-2"/>
          <c:w val="0.68039185684749048"/>
          <c:h val="0.81792764514914007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fig_data_kid_colp!$D$4</c:f>
              <c:strCache>
                <c:ptCount val="1"/>
                <c:pt idx="0">
                  <c:v>Linked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fig_data_kid_colp!$A$5:$B$25</c:f>
              <c:multiLvlStrCache>
                <c:ptCount val="21"/>
                <c:lvl>
                  <c:pt idx="0">
                    <c:v>Under 1*</c:v>
                  </c:pt>
                  <c:pt idx="1">
                    <c:v>1-4*</c:v>
                  </c:pt>
                  <c:pt idx="2">
                    <c:v>5-9*</c:v>
                  </c:pt>
                  <c:pt idx="3">
                    <c:v>10-14*</c:v>
                  </c:pt>
                  <c:pt idx="4">
                    <c:v>Female*</c:v>
                  </c:pt>
                  <c:pt idx="5">
                    <c:v>Male*</c:v>
                  </c:pt>
                  <c:pt idx="6">
                    <c:v>Southern Health-Santé Sud *</c:v>
                  </c:pt>
                  <c:pt idx="7">
                    <c:v>Winnipeg RHA *</c:v>
                  </c:pt>
                  <c:pt idx="8">
                    <c:v>Prairie Mountain Health *</c:v>
                  </c:pt>
                  <c:pt idx="9">
                    <c:v>Interlake-Eastern RHA *</c:v>
                  </c:pt>
                  <c:pt idx="10">
                    <c:v>Northern Health Region *</c:v>
                  </c:pt>
                  <c:pt idx="11">
                    <c:v>1*</c:v>
                  </c:pt>
                  <c:pt idx="12">
                    <c:v>2*</c:v>
                  </c:pt>
                  <c:pt idx="13">
                    <c:v>3*</c:v>
                  </c:pt>
                  <c:pt idx="14">
                    <c:v>4 or More*</c:v>
                  </c:pt>
                  <c:pt idx="15">
                    <c:v>Yes*</c:v>
                  </c:pt>
                  <c:pt idx="16">
                    <c:v>No*</c:v>
                  </c:pt>
                  <c:pt idx="17">
                    <c:v>0*</c:v>
                  </c:pt>
                  <c:pt idx="18">
                    <c:v>1*</c:v>
                  </c:pt>
                  <c:pt idx="19">
                    <c:v>2*</c:v>
                  </c:pt>
                  <c:pt idx="20">
                    <c:v>3 or Higher*</c:v>
                  </c:pt>
                </c:lvl>
                <c:lvl>
                  <c:pt idx="0">
                    <c:v>Age Group (Years)</c:v>
                  </c:pt>
                  <c:pt idx="4">
                    <c:v>Sex</c:v>
                  </c:pt>
                  <c:pt idx="6">
                    <c:v>Residence</c:v>
                  </c:pt>
                  <c:pt idx="11">
                    <c:v>Number of Children in the Household</c:v>
                  </c:pt>
                  <c:pt idx="15">
                    <c:v>In Care</c:v>
                  </c:pt>
                  <c:pt idx="17">
                    <c:v>Charlson Comorbidity Index Score</c:v>
                  </c:pt>
                </c:lvl>
              </c:multiLvlStrCache>
            </c:multiLvlStrRef>
          </c:cat>
          <c:val>
            <c:numRef>
              <c:f>fig_data_kid_colp!$D$5:$D$25</c:f>
              <c:numCache>
                <c:formatCode>General</c:formatCode>
                <c:ptCount val="21"/>
                <c:pt idx="0">
                  <c:v>6.3117999999999999</c:v>
                </c:pt>
                <c:pt idx="1">
                  <c:v>39.925800000000002</c:v>
                </c:pt>
                <c:pt idx="2">
                  <c:v>32.6021</c:v>
                </c:pt>
                <c:pt idx="3">
                  <c:v>21.160299999999999</c:v>
                </c:pt>
                <c:pt idx="4">
                  <c:v>49.012700000000002</c:v>
                </c:pt>
                <c:pt idx="5">
                  <c:v>50.987299999999998</c:v>
                </c:pt>
                <c:pt idx="6">
                  <c:v>14.5261</c:v>
                </c:pt>
                <c:pt idx="7">
                  <c:v>52.4709</c:v>
                </c:pt>
                <c:pt idx="8">
                  <c:v>21.602399999999999</c:v>
                </c:pt>
                <c:pt idx="9">
                  <c:v>8.4724000000000004</c:v>
                </c:pt>
                <c:pt idx="10">
                  <c:v>2.9281000000000001</c:v>
                </c:pt>
                <c:pt idx="11">
                  <c:v>23.454999999999998</c:v>
                </c:pt>
                <c:pt idx="12">
                  <c:v>40.314599999999999</c:v>
                </c:pt>
                <c:pt idx="13">
                  <c:v>20.629899999999999</c:v>
                </c:pt>
                <c:pt idx="14">
                  <c:v>15.6005</c:v>
                </c:pt>
                <c:pt idx="15">
                  <c:v>3.3500999999999999</c:v>
                </c:pt>
                <c:pt idx="16">
                  <c:v>96.649900000000002</c:v>
                </c:pt>
                <c:pt idx="17">
                  <c:v>79.517899999999997</c:v>
                </c:pt>
                <c:pt idx="18">
                  <c:v>19.0991</c:v>
                </c:pt>
                <c:pt idx="19">
                  <c:v>0.94240000000000002</c:v>
                </c:pt>
                <c:pt idx="20">
                  <c:v>0.44059999999999999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8CD-4109-8944-98830853AA4E}"/>
            </c:ext>
          </c:extLst>
        </c:ser>
        <c:ser>
          <c:idx val="1"/>
          <c:order val="1"/>
          <c:tx>
            <c:strRef>
              <c:f>fig_data_kid_colp!$E$4</c:f>
              <c:strCache>
                <c:ptCount val="1"/>
                <c:pt idx="0">
                  <c:v>Unlinked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multiLvlStrRef>
              <c:f>fig_data_kid_colp!$A$5:$B$25</c:f>
              <c:multiLvlStrCache>
                <c:ptCount val="21"/>
                <c:lvl>
                  <c:pt idx="0">
                    <c:v>Under 1*</c:v>
                  </c:pt>
                  <c:pt idx="1">
                    <c:v>1-4*</c:v>
                  </c:pt>
                  <c:pt idx="2">
                    <c:v>5-9*</c:v>
                  </c:pt>
                  <c:pt idx="3">
                    <c:v>10-14*</c:v>
                  </c:pt>
                  <c:pt idx="4">
                    <c:v>Female*</c:v>
                  </c:pt>
                  <c:pt idx="5">
                    <c:v>Male*</c:v>
                  </c:pt>
                  <c:pt idx="6">
                    <c:v>Southern Health-Santé Sud *</c:v>
                  </c:pt>
                  <c:pt idx="7">
                    <c:v>Winnipeg RHA *</c:v>
                  </c:pt>
                  <c:pt idx="8">
                    <c:v>Prairie Mountain Health *</c:v>
                  </c:pt>
                  <c:pt idx="9">
                    <c:v>Interlake-Eastern RHA *</c:v>
                  </c:pt>
                  <c:pt idx="10">
                    <c:v>Northern Health Region *</c:v>
                  </c:pt>
                  <c:pt idx="11">
                    <c:v>1*</c:v>
                  </c:pt>
                  <c:pt idx="12">
                    <c:v>2*</c:v>
                  </c:pt>
                  <c:pt idx="13">
                    <c:v>3*</c:v>
                  </c:pt>
                  <c:pt idx="14">
                    <c:v>4 or More*</c:v>
                  </c:pt>
                  <c:pt idx="15">
                    <c:v>Yes*</c:v>
                  </c:pt>
                  <c:pt idx="16">
                    <c:v>No*</c:v>
                  </c:pt>
                  <c:pt idx="17">
                    <c:v>0*</c:v>
                  </c:pt>
                  <c:pt idx="18">
                    <c:v>1*</c:v>
                  </c:pt>
                  <c:pt idx="19">
                    <c:v>2*</c:v>
                  </c:pt>
                  <c:pt idx="20">
                    <c:v>3 or Higher*</c:v>
                  </c:pt>
                </c:lvl>
                <c:lvl>
                  <c:pt idx="0">
                    <c:v>Age Group (Years)</c:v>
                  </c:pt>
                  <c:pt idx="4">
                    <c:v>Sex</c:v>
                  </c:pt>
                  <c:pt idx="6">
                    <c:v>Residence</c:v>
                  </c:pt>
                  <c:pt idx="11">
                    <c:v>Number of Children in the Household</c:v>
                  </c:pt>
                  <c:pt idx="15">
                    <c:v>In Care</c:v>
                  </c:pt>
                  <c:pt idx="17">
                    <c:v>Charlson Comorbidity Index Score</c:v>
                  </c:pt>
                </c:lvl>
              </c:multiLvlStrCache>
            </c:multiLvlStrRef>
          </c:cat>
          <c:val>
            <c:numRef>
              <c:f>fig_data_kid_colp!$E$5:$E$25</c:f>
              <c:numCache>
                <c:formatCode>General</c:formatCode>
                <c:ptCount val="21"/>
                <c:pt idx="0">
                  <c:v>8.3072999999999997</c:v>
                </c:pt>
                <c:pt idx="1">
                  <c:v>39.719700000000003</c:v>
                </c:pt>
                <c:pt idx="2">
                  <c:v>29.958200000000001</c:v>
                </c:pt>
                <c:pt idx="3">
                  <c:v>22.014800000000001</c:v>
                </c:pt>
                <c:pt idx="4">
                  <c:v>50.105899999999998</c:v>
                </c:pt>
                <c:pt idx="5">
                  <c:v>49.894100000000002</c:v>
                </c:pt>
                <c:pt idx="6">
                  <c:v>15.832599999999999</c:v>
                </c:pt>
                <c:pt idx="7">
                  <c:v>41.347299999999997</c:v>
                </c:pt>
                <c:pt idx="8">
                  <c:v>14.975099999999999</c:v>
                </c:pt>
                <c:pt idx="9">
                  <c:v>11.002800000000001</c:v>
                </c:pt>
                <c:pt idx="10">
                  <c:v>16.842199999999998</c:v>
                </c:pt>
                <c:pt idx="11">
                  <c:v>23.5974</c:v>
                </c:pt>
                <c:pt idx="12">
                  <c:v>36.948900000000002</c:v>
                </c:pt>
                <c:pt idx="13">
                  <c:v>20.171500000000002</c:v>
                </c:pt>
                <c:pt idx="14">
                  <c:v>19.282299999999999</c:v>
                </c:pt>
                <c:pt idx="15">
                  <c:v>4.0227000000000004</c:v>
                </c:pt>
                <c:pt idx="16">
                  <c:v>95.9773</c:v>
                </c:pt>
                <c:pt idx="17">
                  <c:v>83.327200000000005</c:v>
                </c:pt>
                <c:pt idx="18">
                  <c:v>13.303900000000001</c:v>
                </c:pt>
                <c:pt idx="19">
                  <c:v>2.1132</c:v>
                </c:pt>
                <c:pt idx="20">
                  <c:v>1.2558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8CD-4109-8944-98830853AA4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516438600"/>
        <c:axId val="516446144"/>
      </c:barChart>
      <c:catAx>
        <c:axId val="516438600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516446144"/>
        <c:crosses val="autoZero"/>
        <c:auto val="1"/>
        <c:lblAlgn val="ctr"/>
        <c:lblOffset val="100"/>
        <c:noMultiLvlLbl val="0"/>
      </c:catAx>
      <c:valAx>
        <c:axId val="516446144"/>
        <c:scaling>
          <c:orientation val="minMax"/>
          <c:max val="100"/>
        </c:scaling>
        <c:delete val="0"/>
        <c:axPos val="b"/>
        <c:majorGridlines>
          <c:spPr>
            <a:ln w="9525" cap="flat" cmpd="sng" algn="ctr">
              <a:solidFill>
                <a:schemeClr val="bg1">
                  <a:lumMod val="75000"/>
                </a:schemeClr>
              </a:solidFill>
              <a:round/>
            </a:ln>
            <a:effectLst/>
          </c:spPr>
        </c:majorGridlines>
        <c:numFmt formatCode="0&quot;%&quot;" sourceLinked="0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516438600"/>
        <c:crosses val="max"/>
        <c:crossBetween val="between"/>
      </c:valAx>
      <c:spPr>
        <a:solidFill>
          <a:schemeClr val="bg1"/>
        </a:solidFill>
        <a:ln>
          <a:solidFill>
            <a:schemeClr val="bg1">
              <a:lumMod val="75000"/>
            </a:schemeClr>
          </a:solidFill>
        </a:ln>
        <a:effectLst/>
      </c:spPr>
    </c:plotArea>
    <c:legend>
      <c:legendPos val="r"/>
      <c:layout>
        <c:manualLayout>
          <c:xMode val="edge"/>
          <c:yMode val="edge"/>
          <c:x val="0.8704557670201537"/>
          <c:y val="0.12559204586898165"/>
          <c:w val="8.042674762613615E-2"/>
          <c:h val="7.4125757059410852E-2"/>
        </c:manualLayout>
      </c:layout>
      <c:overlay val="0"/>
      <c:spPr>
        <a:solidFill>
          <a:schemeClr val="bg1"/>
        </a:solidFill>
        <a:ln>
          <a:solidFill>
            <a:schemeClr val="bg1">
              <a:lumMod val="75000"/>
            </a:schemeClr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7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userShapes r:id="rId3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41076691353917905"/>
          <c:y val="4.8185826771653548E-2"/>
          <c:w val="0.55682440756963925"/>
          <c:h val="0.88984025001309419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fig_data_kid_colp!$D$36</c:f>
              <c:strCache>
                <c:ptCount val="1"/>
                <c:pt idx="0">
                  <c:v>Linked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fig_data_kid_colp!$A$37:$B$69</c:f>
              <c:multiLvlStrCache>
                <c:ptCount val="33"/>
                <c:lvl>
                  <c:pt idx="0">
                    <c:v>Female*</c:v>
                  </c:pt>
                  <c:pt idx="1">
                    <c:v>Male*</c:v>
                  </c:pt>
                  <c:pt idx="2">
                    <c:v>Unknown*</c:v>
                  </c:pt>
                  <c:pt idx="3">
                    <c:v>Southern Health-Santé Sud*</c:v>
                  </c:pt>
                  <c:pt idx="4">
                    <c:v>Winnipeg RHA*</c:v>
                  </c:pt>
                  <c:pt idx="5">
                    <c:v>Prairie Mountain Health*</c:v>
                  </c:pt>
                  <c:pt idx="6">
                    <c:v>Interlake-Eastern RHA*</c:v>
                  </c:pt>
                  <c:pt idx="7">
                    <c:v>Northern Health Region*</c:v>
                  </c:pt>
                  <c:pt idx="8">
                    <c:v>Unknown*</c:v>
                  </c:pt>
                  <c:pt idx="9">
                    <c:v>Fee-for-Service*</c:v>
                  </c:pt>
                  <c:pt idx="10">
                    <c:v>Salary or Mixed*</c:v>
                  </c:pt>
                  <c:pt idx="11">
                    <c:v>Unknown*</c:v>
                  </c:pt>
                  <c:pt idx="12">
                    <c:v>Yes*</c:v>
                  </c:pt>
                  <c:pt idx="13">
                    <c:v>No*</c:v>
                  </c:pt>
                  <c:pt idx="14">
                    <c:v>Canada or United States*</c:v>
                  </c:pt>
                  <c:pt idx="15">
                    <c:v>Other*</c:v>
                  </c:pt>
                  <c:pt idx="16">
                    <c:v>Unknown*</c:v>
                  </c:pt>
                  <c:pt idx="17">
                    <c:v>Yes*</c:v>
                  </c:pt>
                  <c:pt idx="18">
                    <c:v>No*</c:v>
                  </c:pt>
                  <c:pt idx="19">
                    <c:v>Yes*</c:v>
                  </c:pt>
                  <c:pt idx="20">
                    <c:v>No*</c:v>
                  </c:pt>
                  <c:pt idx="21">
                    <c:v>Other (No Majority of Care Physician)*</c:v>
                  </c:pt>
                  <c:pt idx="22">
                    <c:v>2014 *</c:v>
                  </c:pt>
                  <c:pt idx="23">
                    <c:v>2015 *</c:v>
                  </c:pt>
                  <c:pt idx="24">
                    <c:v>2016 *</c:v>
                  </c:pt>
                  <c:pt idx="25">
                    <c:v>Tetracyclines (J01A) *</c:v>
                  </c:pt>
                  <c:pt idx="26">
                    <c:v>Beta-Lactam Penicillins (J01C) *</c:v>
                  </c:pt>
                  <c:pt idx="27">
                    <c:v>Cephalosporins (J01D) *</c:v>
                  </c:pt>
                  <c:pt idx="28">
                    <c:v>Sulfonamides and Trimethoprims (J01E) *</c:v>
                  </c:pt>
                  <c:pt idx="29">
                    <c:v>Macrolides, Lincosamides and Streptogramins (J01F) *</c:v>
                  </c:pt>
                  <c:pt idx="30">
                    <c:v>Quinolones (J01M) *</c:v>
                  </c:pt>
                  <c:pt idx="31">
                    <c:v>Other Antibiotics (J01X) *</c:v>
                  </c:pt>
                  <c:pt idx="32">
                    <c:v>Unclassified*</c:v>
                  </c:pt>
                </c:lvl>
                <c:lvl>
                  <c:pt idx="0">
                    <c:v>Sex</c:v>
                  </c:pt>
                  <c:pt idx="3">
                    <c:v>Location</c:v>
                  </c:pt>
                  <c:pt idx="9">
                    <c:v>Payment</c:v>
                  </c:pt>
                  <c:pt idx="12">
                    <c:v>Hospital
Privileges</c:v>
                  </c:pt>
                  <c:pt idx="14">
                    <c:v>Medical
Training</c:v>
                  </c:pt>
                  <c:pt idx="17">
                    <c:v>Visit to Pediatrician</c:v>
                  </c:pt>
                  <c:pt idx="19">
                    <c:v>Visit to Majority of Care Physician</c:v>
                  </c:pt>
                  <c:pt idx="22">
                    <c:v>Dispensation
Year</c:v>
                  </c:pt>
                  <c:pt idx="25">
                    <c:v>Drug Class**</c:v>
                  </c:pt>
                </c:lvl>
              </c:multiLvlStrCache>
            </c:multiLvlStrRef>
          </c:cat>
          <c:val>
            <c:numRef>
              <c:f>fig_data_kid_colp!$D$37:$D$69</c:f>
              <c:numCache>
                <c:formatCode>General</c:formatCode>
                <c:ptCount val="33"/>
                <c:pt idx="0">
                  <c:v>28.996099999999998</c:v>
                </c:pt>
                <c:pt idx="1">
                  <c:v>70.969099999999997</c:v>
                </c:pt>
                <c:pt idx="2">
                  <c:v>3.4799999999999998E-2</c:v>
                </c:pt>
                <c:pt idx="3">
                  <c:v>12.493499999999999</c:v>
                </c:pt>
                <c:pt idx="4">
                  <c:v>57.236400000000003</c:v>
                </c:pt>
                <c:pt idx="5">
                  <c:v>21.926300000000001</c:v>
                </c:pt>
                <c:pt idx="6">
                  <c:v>6.0077999999999996</c:v>
                </c:pt>
                <c:pt idx="7">
                  <c:v>2.1879</c:v>
                </c:pt>
                <c:pt idx="8">
                  <c:v>0.14810000000000001</c:v>
                </c:pt>
                <c:pt idx="9">
                  <c:v>84.837299999999999</c:v>
                </c:pt>
                <c:pt idx="10">
                  <c:v>15.1279</c:v>
                </c:pt>
                <c:pt idx="11">
                  <c:v>3.4799999999999998E-2</c:v>
                </c:pt>
                <c:pt idx="12">
                  <c:v>54.329000000000001</c:v>
                </c:pt>
                <c:pt idx="13">
                  <c:v>45.670999999999999</c:v>
                </c:pt>
                <c:pt idx="14">
                  <c:v>36.125500000000002</c:v>
                </c:pt>
                <c:pt idx="15">
                  <c:v>63.839799999999997</c:v>
                </c:pt>
                <c:pt idx="16">
                  <c:v>3.4799999999999998E-2</c:v>
                </c:pt>
                <c:pt idx="17">
                  <c:v>16.5246</c:v>
                </c:pt>
                <c:pt idx="18">
                  <c:v>83.475399999999993</c:v>
                </c:pt>
                <c:pt idx="19">
                  <c:v>38.400599999999997</c:v>
                </c:pt>
                <c:pt idx="20">
                  <c:v>52.845399999999998</c:v>
                </c:pt>
                <c:pt idx="21">
                  <c:v>8.7539999999999996</c:v>
                </c:pt>
                <c:pt idx="22">
                  <c:v>33.109099999999998</c:v>
                </c:pt>
                <c:pt idx="23">
                  <c:v>32.735900000000001</c:v>
                </c:pt>
                <c:pt idx="24">
                  <c:v>34.155000000000001</c:v>
                </c:pt>
                <c:pt idx="25">
                  <c:v>0.62539999999999996</c:v>
                </c:pt>
                <c:pt idx="26">
                  <c:v>61.7059</c:v>
                </c:pt>
                <c:pt idx="27">
                  <c:v>14.8131</c:v>
                </c:pt>
                <c:pt idx="28">
                  <c:v>3.4298999999999999</c:v>
                </c:pt>
                <c:pt idx="29">
                  <c:v>18.958100000000002</c:v>
                </c:pt>
                <c:pt idx="30">
                  <c:v>0.15529999999999999</c:v>
                </c:pt>
                <c:pt idx="31">
                  <c:v>0.30549999999999999</c:v>
                </c:pt>
                <c:pt idx="32">
                  <c:v>6.8999999999999999E-3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C17-446F-B3BD-1FDD6974EB73}"/>
            </c:ext>
          </c:extLst>
        </c:ser>
        <c:ser>
          <c:idx val="1"/>
          <c:order val="1"/>
          <c:tx>
            <c:strRef>
              <c:f>fig_data_kid_colp!$E$36</c:f>
              <c:strCache>
                <c:ptCount val="1"/>
                <c:pt idx="0">
                  <c:v>Unlinked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multiLvlStrRef>
              <c:f>fig_data_kid_colp!$A$37:$B$69</c:f>
              <c:multiLvlStrCache>
                <c:ptCount val="33"/>
                <c:lvl>
                  <c:pt idx="0">
                    <c:v>Female*</c:v>
                  </c:pt>
                  <c:pt idx="1">
                    <c:v>Male*</c:v>
                  </c:pt>
                  <c:pt idx="2">
                    <c:v>Unknown*</c:v>
                  </c:pt>
                  <c:pt idx="3">
                    <c:v>Southern Health-Santé Sud*</c:v>
                  </c:pt>
                  <c:pt idx="4">
                    <c:v>Winnipeg RHA*</c:v>
                  </c:pt>
                  <c:pt idx="5">
                    <c:v>Prairie Mountain Health*</c:v>
                  </c:pt>
                  <c:pt idx="6">
                    <c:v>Interlake-Eastern RHA*</c:v>
                  </c:pt>
                  <c:pt idx="7">
                    <c:v>Northern Health Region*</c:v>
                  </c:pt>
                  <c:pt idx="8">
                    <c:v>Unknown*</c:v>
                  </c:pt>
                  <c:pt idx="9">
                    <c:v>Fee-for-Service*</c:v>
                  </c:pt>
                  <c:pt idx="10">
                    <c:v>Salary or Mixed*</c:v>
                  </c:pt>
                  <c:pt idx="11">
                    <c:v>Unknown*</c:v>
                  </c:pt>
                  <c:pt idx="12">
                    <c:v>Yes*</c:v>
                  </c:pt>
                  <c:pt idx="13">
                    <c:v>No*</c:v>
                  </c:pt>
                  <c:pt idx="14">
                    <c:v>Canada or United States*</c:v>
                  </c:pt>
                  <c:pt idx="15">
                    <c:v>Other*</c:v>
                  </c:pt>
                  <c:pt idx="16">
                    <c:v>Unknown*</c:v>
                  </c:pt>
                  <c:pt idx="17">
                    <c:v>Yes*</c:v>
                  </c:pt>
                  <c:pt idx="18">
                    <c:v>No*</c:v>
                  </c:pt>
                  <c:pt idx="19">
                    <c:v>Yes*</c:v>
                  </c:pt>
                  <c:pt idx="20">
                    <c:v>No*</c:v>
                  </c:pt>
                  <c:pt idx="21">
                    <c:v>Other (No Majority of Care Physician)*</c:v>
                  </c:pt>
                  <c:pt idx="22">
                    <c:v>2014 *</c:v>
                  </c:pt>
                  <c:pt idx="23">
                    <c:v>2015 *</c:v>
                  </c:pt>
                  <c:pt idx="24">
                    <c:v>2016 *</c:v>
                  </c:pt>
                  <c:pt idx="25">
                    <c:v>Tetracyclines (J01A) *</c:v>
                  </c:pt>
                  <c:pt idx="26">
                    <c:v>Beta-Lactam Penicillins (J01C) *</c:v>
                  </c:pt>
                  <c:pt idx="27">
                    <c:v>Cephalosporins (J01D) *</c:v>
                  </c:pt>
                  <c:pt idx="28">
                    <c:v>Sulfonamides and Trimethoprims (J01E) *</c:v>
                  </c:pt>
                  <c:pt idx="29">
                    <c:v>Macrolides, Lincosamides and Streptogramins (J01F) *</c:v>
                  </c:pt>
                  <c:pt idx="30">
                    <c:v>Quinolones (J01M) *</c:v>
                  </c:pt>
                  <c:pt idx="31">
                    <c:v>Other Antibiotics (J01X) *</c:v>
                  </c:pt>
                  <c:pt idx="32">
                    <c:v>Unclassified*</c:v>
                  </c:pt>
                </c:lvl>
                <c:lvl>
                  <c:pt idx="0">
                    <c:v>Sex</c:v>
                  </c:pt>
                  <c:pt idx="3">
                    <c:v>Location</c:v>
                  </c:pt>
                  <c:pt idx="9">
                    <c:v>Payment</c:v>
                  </c:pt>
                  <c:pt idx="12">
                    <c:v>Hospital
Privileges</c:v>
                  </c:pt>
                  <c:pt idx="14">
                    <c:v>Medical
Training</c:v>
                  </c:pt>
                  <c:pt idx="17">
                    <c:v>Visit to Pediatrician</c:v>
                  </c:pt>
                  <c:pt idx="19">
                    <c:v>Visit to Majority of Care Physician</c:v>
                  </c:pt>
                  <c:pt idx="22">
                    <c:v>Dispensation
Year</c:v>
                  </c:pt>
                  <c:pt idx="25">
                    <c:v>Drug Class**</c:v>
                  </c:pt>
                </c:lvl>
              </c:multiLvlStrCache>
            </c:multiLvlStrRef>
          </c:cat>
          <c:val>
            <c:numRef>
              <c:f>fig_data_kid_colp!$E$37:$E$69</c:f>
              <c:numCache>
                <c:formatCode>General</c:formatCode>
                <c:ptCount val="33"/>
                <c:pt idx="0">
                  <c:v>26.196200000000001</c:v>
                </c:pt>
                <c:pt idx="1">
                  <c:v>54.893300000000004</c:v>
                </c:pt>
                <c:pt idx="2">
                  <c:v>18.910399999999999</c:v>
                </c:pt>
                <c:pt idx="3">
                  <c:v>10.863799999999999</c:v>
                </c:pt>
                <c:pt idx="4">
                  <c:v>30.439800000000002</c:v>
                </c:pt>
                <c:pt idx="5">
                  <c:v>10.5052</c:v>
                </c:pt>
                <c:pt idx="6">
                  <c:v>5.5629</c:v>
                </c:pt>
                <c:pt idx="7">
                  <c:v>8.2516999999999996</c:v>
                </c:pt>
                <c:pt idx="8">
                  <c:v>34.3765</c:v>
                </c:pt>
                <c:pt idx="9">
                  <c:v>61.103299999999997</c:v>
                </c:pt>
                <c:pt idx="10">
                  <c:v>19.9862</c:v>
                </c:pt>
                <c:pt idx="11">
                  <c:v>18.910399999999999</c:v>
                </c:pt>
                <c:pt idx="12">
                  <c:v>69.098299999999995</c:v>
                </c:pt>
                <c:pt idx="13">
                  <c:v>30.901700000000002</c:v>
                </c:pt>
                <c:pt idx="14">
                  <c:v>41.5471</c:v>
                </c:pt>
                <c:pt idx="15">
                  <c:v>39.542400000000001</c:v>
                </c:pt>
                <c:pt idx="16">
                  <c:v>18.910399999999999</c:v>
                </c:pt>
                <c:pt idx="17">
                  <c:v>28.069900000000001</c:v>
                </c:pt>
                <c:pt idx="18">
                  <c:v>71.930099999999996</c:v>
                </c:pt>
                <c:pt idx="19">
                  <c:v>11.279299999999999</c:v>
                </c:pt>
                <c:pt idx="20">
                  <c:v>65.554699999999997</c:v>
                </c:pt>
                <c:pt idx="21">
                  <c:v>23.166</c:v>
                </c:pt>
                <c:pt idx="22">
                  <c:v>32.734299999999998</c:v>
                </c:pt>
                <c:pt idx="23">
                  <c:v>33.505800000000001</c:v>
                </c:pt>
                <c:pt idx="24">
                  <c:v>33.759900000000002</c:v>
                </c:pt>
                <c:pt idx="25">
                  <c:v>3.2843</c:v>
                </c:pt>
                <c:pt idx="26">
                  <c:v>53.511899999999997</c:v>
                </c:pt>
                <c:pt idx="27">
                  <c:v>19.115500000000001</c:v>
                </c:pt>
                <c:pt idx="28">
                  <c:v>8.2159999999999993</c:v>
                </c:pt>
                <c:pt idx="29">
                  <c:v>14.326700000000001</c:v>
                </c:pt>
                <c:pt idx="30">
                  <c:v>0.43009999999999998</c:v>
                </c:pt>
                <c:pt idx="31">
                  <c:v>1.0123</c:v>
                </c:pt>
                <c:pt idx="32">
                  <c:v>9.9199999999999997E-2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C17-446F-B3BD-1FDD6974EB7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516438600"/>
        <c:axId val="516446144"/>
      </c:barChart>
      <c:catAx>
        <c:axId val="516438600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516446144"/>
        <c:crosses val="autoZero"/>
        <c:auto val="1"/>
        <c:lblAlgn val="ctr"/>
        <c:lblOffset val="100"/>
        <c:noMultiLvlLbl val="0"/>
      </c:catAx>
      <c:valAx>
        <c:axId val="516446144"/>
        <c:scaling>
          <c:orientation val="minMax"/>
          <c:max val="100"/>
        </c:scaling>
        <c:delete val="0"/>
        <c:axPos val="b"/>
        <c:majorGridlines>
          <c:spPr>
            <a:ln w="9525" cap="flat" cmpd="sng" algn="ctr">
              <a:solidFill>
                <a:schemeClr val="bg1">
                  <a:lumMod val="75000"/>
                </a:schemeClr>
              </a:solidFill>
              <a:round/>
            </a:ln>
            <a:effectLst/>
          </c:spPr>
        </c:majorGridlines>
        <c:numFmt formatCode="0&quot;%&quot;" sourceLinked="0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516438600"/>
        <c:crosses val="max"/>
        <c:crossBetween val="between"/>
        <c:majorUnit val="10"/>
      </c:valAx>
      <c:spPr>
        <a:solidFill>
          <a:schemeClr val="bg1"/>
        </a:solidFill>
        <a:ln>
          <a:solidFill>
            <a:schemeClr val="bg1">
              <a:lumMod val="75000"/>
            </a:schemeClr>
          </a:solidFill>
        </a:ln>
        <a:effectLst/>
      </c:spPr>
    </c:plotArea>
    <c:legend>
      <c:legendPos val="r"/>
      <c:layout>
        <c:manualLayout>
          <c:xMode val="edge"/>
          <c:yMode val="edge"/>
          <c:x val="0.81066501201139496"/>
          <c:y val="0.11040594925634296"/>
          <c:w val="8.042674762613615E-2"/>
          <c:h val="4.071647710702829E-2"/>
        </c:manualLayout>
      </c:layout>
      <c:overlay val="0"/>
      <c:spPr>
        <a:solidFill>
          <a:schemeClr val="bg1"/>
        </a:solidFill>
        <a:ln>
          <a:solidFill>
            <a:schemeClr val="bg1">
              <a:lumMod val="75000"/>
            </a:schemeClr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7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3.bin"/></Relationships>
</file>

<file path=xl/chart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4.bin"/></Relationships>
</file>

<file path=xl/chart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5.bin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000-000000000000}">
  <sheetPr>
    <tabColor theme="5"/>
  </sheetPr>
  <sheetViews>
    <sheetView tabSelected="1" zoomScale="115" workbookViewId="0"/>
  </sheetViews>
  <pageMargins left="0.70866141732283472" right="0.70866141732283472" top="3.1496062992125986" bottom="3.1496062992125986" header="0.31496062992125984" footer="0.31496062992125984"/>
  <pageSetup orientation="portrait" r:id="rId1"/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100-000000000000}">
  <sheetPr>
    <tabColor theme="5"/>
  </sheetPr>
  <sheetViews>
    <sheetView zoomScale="115" workbookViewId="0"/>
  </sheetViews>
  <pageMargins left="0.70866141732283472" right="0.70866141732283472" top="3.1496062992125986" bottom="3.1496062992125986" header="0.31496062992125984" footer="0.31496062992125984"/>
  <pageSetup orientation="portrait" r:id="rId1"/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200-000000000000}">
  <sheetPr>
    <tabColor theme="5"/>
  </sheetPr>
  <sheetViews>
    <sheetView workbookViewId="0"/>
  </sheetViews>
  <pageMargins left="0.70866141732283472" right="0.70866141732283472" top="0.74803149606299213" bottom="0.74803149606299213" header="0.31496062992125984" footer="0.31496062992125984"/>
  <pageSetup orientation="portrait" r:id="rId1"/>
  <drawing r:id="rId2"/>
</chartsheet>
</file>

<file path=xl/chartsheets/sheet4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300-000000000000}">
  <sheetPr>
    <tabColor theme="5"/>
  </sheetPr>
  <sheetViews>
    <sheetView zoomScale="115" workbookViewId="0"/>
  </sheetViews>
  <pageMargins left="0.70866141732283472" right="0.70866141732283472" top="3.1496062992125986" bottom="3.1496062992125986" header="0.31496062992125984" footer="0.31496062992125984"/>
  <pageSetup orientation="portrait" r:id="rId1"/>
  <drawing r:id="rId2"/>
</chartsheet>
</file>

<file path=xl/chartsheets/sheet5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400-000000000000}">
  <sheetPr>
    <tabColor theme="5"/>
  </sheetPr>
  <sheetViews>
    <sheetView workbookViewId="0"/>
  </sheetViews>
  <pageMargins left="0.70866141732283472" right="0.70866141732283472" top="0.74803149606299213" bottom="0.74803149606299213" header="0.31496062992125984" footer="0.31496062992125984"/>
  <pageSetup orientation="portrait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6361043" cy="41910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</cdr:x>
      <cdr:y>0.00069</cdr:y>
    </cdr:from>
    <cdr:to>
      <cdr:x>0.99526</cdr:x>
      <cdr:y>0.04556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0" y="5916"/>
          <a:ext cx="6330892" cy="38461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tIns="0" bIns="0" rtlCol="0"/>
        <a:lstStyle xmlns:a="http://schemas.openxmlformats.org/drawingml/2006/main"/>
        <a:p xmlns:a="http://schemas.openxmlformats.org/drawingml/2006/main">
          <a:r>
            <a:rPr lang="en-CA" sz="800" b="1">
              <a:latin typeface="Arial" panose="020B0604020202020204" pitchFamily="34" charset="0"/>
              <a:cs typeface="Arial" panose="020B0604020202020204" pitchFamily="34" charset="0"/>
            </a:rPr>
            <a:t>Figure X.X: Comparison of Linked and Unlinked Antibiotic Dispensations for Children by Physician, Visit and Dispensation Characteristics, 2014-2016</a:t>
          </a:r>
          <a:r>
            <a:rPr lang="en-CA" sz="800" b="0">
              <a:latin typeface="Arial" panose="020B0604020202020204" pitchFamily="34" charset="0"/>
              <a:cs typeface="Arial" panose="020B0604020202020204" pitchFamily="34" charset="0"/>
            </a:rPr>
            <a:t> </a:t>
          </a:r>
        </a:p>
        <a:p xmlns:a="http://schemas.openxmlformats.org/drawingml/2006/main">
          <a:r>
            <a:rPr lang="en-CA" sz="800" b="0">
              <a:latin typeface="Arial" panose="020B0604020202020204" pitchFamily="34" charset="0"/>
              <a:cs typeface="Arial" panose="020B0604020202020204" pitchFamily="34" charset="0"/>
            </a:rPr>
            <a:t>Percent of dispensations for children (ages 0-14) </a:t>
          </a:r>
        </a:p>
      </cdr:txBody>
    </cdr:sp>
  </cdr:relSizeAnchor>
  <cdr:relSizeAnchor xmlns:cdr="http://schemas.openxmlformats.org/drawingml/2006/chartDrawing">
    <cdr:from>
      <cdr:x>0</cdr:x>
      <cdr:y>0.9612</cdr:y>
    </cdr:from>
    <cdr:to>
      <cdr:x>1</cdr:x>
      <cdr:y>1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0" y="8258175"/>
          <a:ext cx="6372225" cy="3333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lIns="36000" tIns="0" rIns="36000" bIns="0" rtlCol="0"/>
        <a:lstStyle xmlns:a="http://schemas.openxmlformats.org/drawingml/2006/main"/>
        <a:p xmlns:a="http://schemas.openxmlformats.org/drawingml/2006/main">
          <a:r>
            <a:rPr lang="en-US" sz="700" b="0">
              <a:latin typeface="Arial" panose="020B0604020202020204" pitchFamily="34" charset="0"/>
              <a:cs typeface="Arial" panose="020B0604020202020204" pitchFamily="34" charset="0"/>
            </a:rPr>
            <a:t>Age (Years)*: linked (50.48), unlinked (46.88); Visits per Day*: linked (7.11), unlinked (3.99).</a:t>
          </a:r>
          <a:br>
            <a:rPr lang="en-US" sz="700" b="0"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en-US" sz="700" b="0">
              <a:latin typeface="Arial" panose="020B0604020202020204" pitchFamily="34" charset="0"/>
              <a:cs typeface="Arial" panose="020B0604020202020204" pitchFamily="34" charset="0"/>
            </a:rPr>
            <a:t>*    Indicates a statistically significant difference between linked and unlinked antibiotic dispensations (p&lt;0.05).</a:t>
          </a:r>
          <a:br>
            <a:rPr lang="en-US" sz="700" b="0"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en-US" sz="700" b="0">
              <a:latin typeface="Arial" panose="020B0604020202020204" pitchFamily="34" charset="0"/>
              <a:cs typeface="Arial" panose="020B0604020202020204" pitchFamily="34" charset="0"/>
            </a:rPr>
            <a:t>**  Unclassified includes the drugs amoxicillin/clarithromycin, fidaxomicin and vancomycin </a:t>
          </a:r>
        </a:p>
      </cdr:txBody>
    </cdr:sp>
  </cdr:relSizeAnchor>
</c:userShapes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</cdr:x>
      <cdr:y>0.00069</cdr:y>
    </cdr:from>
    <cdr:to>
      <cdr:x>0.99526</cdr:x>
      <cdr:y>0.06733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0" y="2894"/>
          <a:ext cx="6330896" cy="27871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tIns="0" bIns="0" rtlCol="0"/>
        <a:lstStyle xmlns:a="http://schemas.openxmlformats.org/drawingml/2006/main"/>
        <a:p xmlns:a="http://schemas.openxmlformats.org/drawingml/2006/main">
          <a:r>
            <a:rPr lang="en-CA" sz="800" b="1">
              <a:latin typeface="Arial" panose="020B0604020202020204" pitchFamily="34" charset="0"/>
              <a:cs typeface="Arial" panose="020B0604020202020204" pitchFamily="34" charset="0"/>
            </a:rPr>
            <a:t>Figure X.X: Characteristics of Antibiotic Dispensations by Linkage to Health Care Contact, 2014-2016</a:t>
          </a:r>
          <a:r>
            <a:rPr lang="en-CA" sz="800">
              <a:latin typeface="Arial" panose="020B0604020202020204" pitchFamily="34" charset="0"/>
              <a:cs typeface="Arial" panose="020B0604020202020204" pitchFamily="34" charset="0"/>
            </a:rPr>
            <a:t> </a:t>
          </a:r>
        </a:p>
        <a:p xmlns:a="http://schemas.openxmlformats.org/drawingml/2006/main">
          <a:r>
            <a:rPr lang="en-CA" sz="800">
              <a:latin typeface="Arial" panose="020B0604020202020204" pitchFamily="34" charset="0"/>
              <a:cs typeface="Arial" panose="020B0604020202020204" pitchFamily="34" charset="0"/>
            </a:rPr>
            <a:t>Percent of dispensations </a:t>
          </a:r>
        </a:p>
      </cdr:txBody>
    </cdr:sp>
  </cdr:relSizeAnchor>
  <cdr:relSizeAnchor xmlns:cdr="http://schemas.openxmlformats.org/drawingml/2006/chartDrawing">
    <cdr:from>
      <cdr:x>0</cdr:x>
      <cdr:y>0.94862</cdr:y>
    </cdr:from>
    <cdr:to>
      <cdr:x>1</cdr:x>
      <cdr:y>1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0" y="3975652"/>
          <a:ext cx="6361043" cy="21534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tIns="0" bIns="0" rtlCol="0"/>
        <a:lstStyle xmlns:a="http://schemas.openxmlformats.org/drawingml/2006/main"/>
        <a:p xmlns:a="http://schemas.openxmlformats.org/drawingml/2006/main">
          <a:r>
            <a:rPr lang="en-CA" sz="700">
              <a:latin typeface="Arial" panose="020B0604020202020204" pitchFamily="34" charset="0"/>
              <a:cs typeface="Arial" panose="020B0604020202020204" pitchFamily="34" charset="0"/>
            </a:rPr>
            <a:t>*   Indicates a statistically</a:t>
          </a:r>
          <a:r>
            <a:rPr lang="en-CA" sz="700" baseline="0">
              <a:latin typeface="Arial" panose="020B0604020202020204" pitchFamily="34" charset="0"/>
              <a:cs typeface="Arial" panose="020B0604020202020204" pitchFamily="34" charset="0"/>
            </a:rPr>
            <a:t> significant difference in the distribution of linked and unlinked antibiotic dispensations among  category groups (p&lt;0.05).</a:t>
          </a:r>
        </a:p>
        <a:p xmlns:a="http://schemas.openxmlformats.org/drawingml/2006/main">
          <a:r>
            <a:rPr lang="en-CA" sz="700" baseline="0">
              <a:latin typeface="Arial" panose="020B0604020202020204" pitchFamily="34" charset="0"/>
              <a:cs typeface="Arial" panose="020B0604020202020204" pitchFamily="34" charset="0"/>
            </a:rPr>
            <a:t>**  Unclassified includes the drugs amoxicillin/clarithromycin, fidaxomicin and vancomycin.</a:t>
          </a:r>
          <a:endParaRPr lang="en-CA" sz="7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6361043" cy="41910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</cdr:x>
      <cdr:y>0.00069</cdr:y>
    </cdr:from>
    <cdr:to>
      <cdr:x>0.99526</cdr:x>
      <cdr:y>0.09567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0" y="2885"/>
          <a:ext cx="6342021" cy="3971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tIns="0" bIns="0" rtlCol="0"/>
        <a:lstStyle xmlns:a="http://schemas.openxmlformats.org/drawingml/2006/main"/>
        <a:p xmlns:a="http://schemas.openxmlformats.org/drawingml/2006/main">
          <a:r>
            <a:rPr lang="en-CA" sz="800" b="1">
              <a:latin typeface="Arial" panose="020B0604020202020204" pitchFamily="34" charset="0"/>
              <a:cs typeface="Arial" panose="020B0604020202020204" pitchFamily="34" charset="0"/>
            </a:rPr>
            <a:t>Figure X.X: Comparison of Linked and Unlinked Antibiotic Dispensations for Adults by Patient Characteristics, 2014-2016</a:t>
          </a:r>
          <a:r>
            <a:rPr lang="en-CA" sz="800" b="0">
              <a:latin typeface="Arial" panose="020B0604020202020204" pitchFamily="34" charset="0"/>
              <a:cs typeface="Arial" panose="020B0604020202020204" pitchFamily="34" charset="0"/>
            </a:rPr>
            <a:t> </a:t>
          </a:r>
        </a:p>
        <a:p xmlns:a="http://schemas.openxmlformats.org/drawingml/2006/main">
          <a:r>
            <a:rPr lang="en-CA" sz="800" b="0">
              <a:latin typeface="Arial" panose="020B0604020202020204" pitchFamily="34" charset="0"/>
              <a:cs typeface="Arial" panose="020B0604020202020204" pitchFamily="34" charset="0"/>
            </a:rPr>
            <a:t>Percent of dispensations for adults (ages 15 and older) </a:t>
          </a:r>
        </a:p>
      </cdr:txBody>
    </cdr:sp>
  </cdr:relSizeAnchor>
  <cdr:relSizeAnchor xmlns:cdr="http://schemas.openxmlformats.org/drawingml/2006/chartDrawing">
    <cdr:from>
      <cdr:x>0</cdr:x>
      <cdr:y>0.94533</cdr:y>
    </cdr:from>
    <cdr:to>
      <cdr:x>1</cdr:x>
      <cdr:y>1</cdr:y>
    </cdr:to>
    <cdr:sp macro="" textlink="fig_data_adlt_colp!$B$24">
      <cdr:nvSpPr>
        <cdr:cNvPr id="3" name="TextBox 2"/>
        <cdr:cNvSpPr txBox="1"/>
      </cdr:nvSpPr>
      <cdr:spPr>
        <a:xfrm xmlns:a="http://schemas.openxmlformats.org/drawingml/2006/main">
          <a:off x="0" y="3952876"/>
          <a:ext cx="6372225" cy="22859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tIns="0" bIns="0" rtlCol="0"/>
        <a:lstStyle xmlns:a="http://schemas.openxmlformats.org/drawingml/2006/main"/>
        <a:p xmlns:a="http://schemas.openxmlformats.org/drawingml/2006/main">
          <a:fld id="{8E7BBBC9-D096-4CFA-A26F-43868F849A52}" type="TxLink">
            <a:rPr lang="en-US" sz="700" b="0" i="0" u="none" strike="noStrike">
              <a:solidFill>
                <a:srgbClr val="262626"/>
              </a:solidFill>
              <a:latin typeface="Arial"/>
              <a:cs typeface="Arial"/>
            </a:rPr>
            <a:pPr/>
            <a:t>SEFI-2*: linked (-0.02) and unlinked (0.11)
* Indicates a statistically significant difference between linked and unlinked antibiotic dispensations (p&lt;0.05).</a:t>
          </a:fld>
          <a:endParaRPr lang="en-CA" sz="7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6372225" cy="859155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</cdr:x>
      <cdr:y>0.00069</cdr:y>
    </cdr:from>
    <cdr:to>
      <cdr:x>0.99526</cdr:x>
      <cdr:y>0.04556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0" y="5916"/>
          <a:ext cx="6330892" cy="38461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tIns="0" bIns="0" rtlCol="0"/>
        <a:lstStyle xmlns:a="http://schemas.openxmlformats.org/drawingml/2006/main"/>
        <a:p xmlns:a="http://schemas.openxmlformats.org/drawingml/2006/main">
          <a:r>
            <a:rPr lang="en-CA" sz="800" b="1">
              <a:latin typeface="Arial" panose="020B0604020202020204" pitchFamily="34" charset="0"/>
              <a:cs typeface="Arial" panose="020B0604020202020204" pitchFamily="34" charset="0"/>
            </a:rPr>
            <a:t>Figure X.X: Comparison of Linked and Unlinked Antibiotic Dispensations for Adults by Physician, Visit and Dispensation Characteristics, 2014-2016</a:t>
          </a:r>
          <a:r>
            <a:rPr lang="en-CA" sz="800" b="0">
              <a:latin typeface="Arial" panose="020B0604020202020204" pitchFamily="34" charset="0"/>
              <a:cs typeface="Arial" panose="020B0604020202020204" pitchFamily="34" charset="0"/>
            </a:rPr>
            <a:t> </a:t>
          </a:r>
        </a:p>
        <a:p xmlns:a="http://schemas.openxmlformats.org/drawingml/2006/main">
          <a:r>
            <a:rPr lang="en-CA" sz="800" b="0">
              <a:latin typeface="Arial" panose="020B0604020202020204" pitchFamily="34" charset="0"/>
              <a:cs typeface="Arial" panose="020B0604020202020204" pitchFamily="34" charset="0"/>
            </a:rPr>
            <a:t>Percent of dispensations for adults (ages 15 and older) </a:t>
          </a:r>
        </a:p>
      </cdr:txBody>
    </cdr:sp>
  </cdr:relSizeAnchor>
  <cdr:relSizeAnchor xmlns:cdr="http://schemas.openxmlformats.org/drawingml/2006/chartDrawing">
    <cdr:from>
      <cdr:x>0</cdr:x>
      <cdr:y>0.96009</cdr:y>
    </cdr:from>
    <cdr:to>
      <cdr:x>1</cdr:x>
      <cdr:y>1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0" y="8248650"/>
          <a:ext cx="6372225" cy="3429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lIns="36000" tIns="0" rIns="36000" bIns="0" rtlCol="0"/>
        <a:lstStyle xmlns:a="http://schemas.openxmlformats.org/drawingml/2006/main"/>
        <a:p xmlns:a="http://schemas.openxmlformats.org/drawingml/2006/main">
          <a:r>
            <a:rPr lang="en-US" sz="700">
              <a:latin typeface="Arial" panose="020B0604020202020204" pitchFamily="34" charset="0"/>
              <a:cs typeface="Arial" panose="020B0604020202020204" pitchFamily="34" charset="0"/>
            </a:rPr>
            <a:t>Age (Years)*: linked (50.44), unlinked (49.27); Visits per Day*: linked (6.92), unlinked (4.80).</a:t>
          </a:r>
          <a:br>
            <a:rPr lang="en-US" sz="700"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en-US" sz="700">
              <a:latin typeface="Arial" panose="020B0604020202020204" pitchFamily="34" charset="0"/>
              <a:cs typeface="Arial" panose="020B0604020202020204" pitchFamily="34" charset="0"/>
            </a:rPr>
            <a:t>*    Indicates a statistically significant difference between linked and unlinked antibiotic dispensations (p&lt;0.05).</a:t>
          </a:r>
          <a:br>
            <a:rPr lang="en-US" sz="700"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en-US" sz="700">
              <a:latin typeface="Arial" panose="020B0604020202020204" pitchFamily="34" charset="0"/>
              <a:cs typeface="Arial" panose="020B0604020202020204" pitchFamily="34" charset="0"/>
            </a:rPr>
            <a:t>**  Unclassified includes the drugs amoxicillin/clarithromycin, fidaxomicin and vancomycin.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6361043" cy="41910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</cdr:x>
      <cdr:y>0.00069</cdr:y>
    </cdr:from>
    <cdr:to>
      <cdr:x>0.99526</cdr:x>
      <cdr:y>0.07062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0" y="2885"/>
          <a:ext cx="6342021" cy="29239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tIns="0" bIns="0" rtlCol="0"/>
        <a:lstStyle xmlns:a="http://schemas.openxmlformats.org/drawingml/2006/main"/>
        <a:p xmlns:a="http://schemas.openxmlformats.org/drawingml/2006/main">
          <a:r>
            <a:rPr lang="en-CA" sz="800" b="1">
              <a:latin typeface="Arial" panose="020B0604020202020204" pitchFamily="34" charset="0"/>
              <a:cs typeface="Arial" panose="020B0604020202020204" pitchFamily="34" charset="0"/>
            </a:rPr>
            <a:t>Figure X.X: Comparison of Linked and Unlinked Antibiotic Dispensations for Children by Patient Characteristics, 2014-2016</a:t>
          </a:r>
          <a:r>
            <a:rPr lang="en-CA" sz="800" b="0">
              <a:latin typeface="Arial" panose="020B0604020202020204" pitchFamily="34" charset="0"/>
              <a:cs typeface="Arial" panose="020B0604020202020204" pitchFamily="34" charset="0"/>
            </a:rPr>
            <a:t> </a:t>
          </a:r>
        </a:p>
        <a:p xmlns:a="http://schemas.openxmlformats.org/drawingml/2006/main">
          <a:r>
            <a:rPr lang="en-CA" sz="800" b="0">
              <a:latin typeface="Arial" panose="020B0604020202020204" pitchFamily="34" charset="0"/>
              <a:cs typeface="Arial" panose="020B0604020202020204" pitchFamily="34" charset="0"/>
            </a:rPr>
            <a:t>Percent of dispensations for children (ages 0-14) </a:t>
          </a:r>
        </a:p>
      </cdr:txBody>
    </cdr:sp>
  </cdr:relSizeAnchor>
  <cdr:relSizeAnchor xmlns:cdr="http://schemas.openxmlformats.org/drawingml/2006/chartDrawing">
    <cdr:from>
      <cdr:x>0</cdr:x>
      <cdr:y>0.93964</cdr:y>
    </cdr:from>
    <cdr:to>
      <cdr:x>1</cdr:x>
      <cdr:y>1</cdr:y>
    </cdr:to>
    <cdr:sp macro="" textlink="fig_data_kid_colp!$B$32">
      <cdr:nvSpPr>
        <cdr:cNvPr id="3" name="TextBox 2"/>
        <cdr:cNvSpPr txBox="1"/>
      </cdr:nvSpPr>
      <cdr:spPr>
        <a:xfrm xmlns:a="http://schemas.openxmlformats.org/drawingml/2006/main">
          <a:off x="0" y="3929061"/>
          <a:ext cx="6372225" cy="25241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tIns="0" bIns="0" rtlCol="0"/>
        <a:lstStyle xmlns:a="http://schemas.openxmlformats.org/drawingml/2006/main"/>
        <a:p xmlns:a="http://schemas.openxmlformats.org/drawingml/2006/main">
          <a:fld id="{01160817-B5C2-4700-9C6A-8C16BFCE49A9}" type="TxLink">
            <a:rPr lang="en-US" sz="700" b="0" i="0" u="none" strike="noStrike">
              <a:solidFill>
                <a:srgbClr val="262626"/>
              </a:solidFill>
              <a:latin typeface="Arial"/>
              <a:cs typeface="Arial"/>
            </a:rPr>
            <a:pPr/>
            <a:t>SEFI-2*: linked (0.13) and unlinked (0.37)
* Indicates a statistically significant difference between linked and unlinked antibiotic dispensations (p&lt;0.05).</a:t>
          </a:fld>
          <a:endParaRPr lang="en-CA" sz="7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6372225" cy="859155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MCHP">
  <a:themeElements>
    <a:clrScheme name="MCHP">
      <a:dk1>
        <a:srgbClr val="262626"/>
      </a:dk1>
      <a:lt1>
        <a:sysClr val="window" lastClr="FFFFFF"/>
      </a:lt1>
      <a:dk2>
        <a:srgbClr val="C2E6E4"/>
      </a:dk2>
      <a:lt2>
        <a:srgbClr val="9CC5CA"/>
      </a:lt2>
      <a:accent1>
        <a:srgbClr val="7ACDCD"/>
      </a:accent1>
      <a:accent2>
        <a:srgbClr val="73AFB7"/>
      </a:accent2>
      <a:accent3>
        <a:srgbClr val="00A887"/>
      </a:accent3>
      <a:accent4>
        <a:srgbClr val="00857D"/>
      </a:accent4>
      <a:accent5>
        <a:srgbClr val="005151"/>
      </a:accent5>
      <a:accent6>
        <a:srgbClr val="08272D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hyperlink" Target="../../../Analyses/Obj2.5/unlinked_vs_linked_rx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27"/>
  <sheetViews>
    <sheetView topLeftCell="A2" workbookViewId="0">
      <selection activeCell="F24" sqref="F24"/>
    </sheetView>
  </sheetViews>
  <sheetFormatPr defaultRowHeight="15" x14ac:dyDescent="0.25"/>
  <cols>
    <col min="1" max="1" width="12.7109375" customWidth="1"/>
    <col min="2" max="2" width="19" bestFit="1" customWidth="1"/>
    <col min="3" max="3" width="50.85546875" bestFit="1" customWidth="1"/>
    <col min="4" max="4" width="8" bestFit="1" customWidth="1"/>
    <col min="5" max="5" width="5.5703125" style="15" bestFit="1" customWidth="1"/>
    <col min="7" max="7" width="6.140625" style="15" bestFit="1" customWidth="1"/>
    <col min="8" max="8" width="6.140625" style="15" customWidth="1"/>
  </cols>
  <sheetData>
    <row r="1" spans="1:8" x14ac:dyDescent="0.25">
      <c r="E1" s="15" t="s">
        <v>224</v>
      </c>
    </row>
    <row r="2" spans="1:8" ht="15" customHeight="1" x14ac:dyDescent="0.25">
      <c r="A2" s="29"/>
      <c r="C2" s="28" t="s">
        <v>113</v>
      </c>
      <c r="D2" s="28" t="s">
        <v>99</v>
      </c>
      <c r="E2" s="46"/>
      <c r="F2" s="28" t="s">
        <v>100</v>
      </c>
      <c r="G2" s="46"/>
      <c r="H2" s="47"/>
    </row>
    <row r="3" spans="1:8" ht="15" customHeight="1" x14ac:dyDescent="0.25">
      <c r="A3" s="29" t="s">
        <v>155</v>
      </c>
      <c r="C3" s="28"/>
      <c r="D3" s="28" t="s">
        <v>32</v>
      </c>
      <c r="E3" s="46" t="s">
        <v>101</v>
      </c>
      <c r="F3" s="28" t="s">
        <v>32</v>
      </c>
      <c r="G3" s="46" t="s">
        <v>101</v>
      </c>
      <c r="H3" s="46" t="s">
        <v>125</v>
      </c>
    </row>
    <row r="5" spans="1:8" x14ac:dyDescent="0.25">
      <c r="A5" t="s">
        <v>104</v>
      </c>
      <c r="B5" s="1" t="str">
        <f>IF($H5="*",CONCATENATE(A5,"*"),A5)</f>
        <v>Age Group (Years)*</v>
      </c>
      <c r="C5" s="14" t="str">
        <f>tbl_data!B5</f>
        <v>Children (0-14)</v>
      </c>
      <c r="D5">
        <f>tbl_data!C5</f>
        <v>322047</v>
      </c>
      <c r="E5" s="15">
        <f>tbl_data!D5</f>
        <v>80.993899999999996</v>
      </c>
      <c r="F5">
        <f>tbl_data!E5</f>
        <v>75572</v>
      </c>
      <c r="G5" s="15">
        <f>tbl_data!F5</f>
        <v>19.0061</v>
      </c>
      <c r="H5" s="15" t="str">
        <f>tbl_data!G5</f>
        <v>*</v>
      </c>
    </row>
    <row r="6" spans="1:8" x14ac:dyDescent="0.25">
      <c r="B6" s="1"/>
      <c r="C6" s="14" t="str">
        <f>tbl_data!B6</f>
        <v>Adults (15 and Older)</v>
      </c>
      <c r="D6">
        <f>tbl_data!C6</f>
        <v>1338308</v>
      </c>
      <c r="E6" s="15">
        <f>tbl_data!D6</f>
        <v>72.617199999999997</v>
      </c>
      <c r="F6">
        <f>tbl_data!E6</f>
        <v>504654</v>
      </c>
      <c r="G6" s="15">
        <f>tbl_data!F6</f>
        <v>27.3828</v>
      </c>
      <c r="H6" s="15" t="str">
        <f>tbl_data!G6</f>
        <v>*</v>
      </c>
    </row>
    <row r="7" spans="1:8" ht="30" x14ac:dyDescent="0.25">
      <c r="A7" s="49" t="s">
        <v>170</v>
      </c>
      <c r="B7" s="1" t="str">
        <f>IF($H7="*",CONCATENATE(A7,"*"),A7)</f>
        <v>Patient
Residence*</v>
      </c>
      <c r="C7" s="14" t="str">
        <f>tbl_data!B8</f>
        <v>Southern Health-Santé Sud</v>
      </c>
      <c r="D7">
        <f>tbl_data!C8</f>
        <v>201708</v>
      </c>
      <c r="E7" s="15">
        <f>tbl_data!D8</f>
        <v>73.474999999999994</v>
      </c>
      <c r="F7">
        <f>tbl_data!E8</f>
        <v>72818</v>
      </c>
      <c r="G7" s="15">
        <f>tbl_data!F8</f>
        <v>26.524999999999999</v>
      </c>
      <c r="H7" s="15" t="str">
        <f>tbl_data!G8</f>
        <v>*</v>
      </c>
    </row>
    <row r="8" spans="1:8" x14ac:dyDescent="0.25">
      <c r="B8" s="1"/>
      <c r="C8" s="26" t="str">
        <f>tbl_data!B9</f>
        <v>Winnipeg RHA</v>
      </c>
      <c r="D8">
        <f>tbl_data!C9</f>
        <v>948266</v>
      </c>
      <c r="E8" s="15">
        <f>tbl_data!D9</f>
        <v>75.814899999999994</v>
      </c>
      <c r="F8">
        <f>tbl_data!E9</f>
        <v>302498</v>
      </c>
      <c r="G8" s="15">
        <f>tbl_data!F9</f>
        <v>24.185099999999998</v>
      </c>
      <c r="H8" s="15" t="str">
        <f>tbl_data!G9</f>
        <v>*</v>
      </c>
    </row>
    <row r="9" spans="1:8" x14ac:dyDescent="0.25">
      <c r="B9" s="1"/>
      <c r="C9" s="26" t="str">
        <f>tbl_data!B10</f>
        <v>Prairie Mountain Health</v>
      </c>
      <c r="D9">
        <f>tbl_data!C10</f>
        <v>309731</v>
      </c>
      <c r="E9" s="15">
        <f>tbl_data!D10</f>
        <v>79.962999999999994</v>
      </c>
      <c r="F9">
        <f>tbl_data!E10</f>
        <v>77612</v>
      </c>
      <c r="G9" s="15">
        <f>tbl_data!F10</f>
        <v>20.036999999999999</v>
      </c>
      <c r="H9" s="15" t="str">
        <f>tbl_data!G10</f>
        <v>*</v>
      </c>
    </row>
    <row r="10" spans="1:8" x14ac:dyDescent="0.25">
      <c r="B10" s="1"/>
      <c r="C10" s="26" t="str">
        <f>tbl_data!B11</f>
        <v>Interlake-Eastern RHA</v>
      </c>
      <c r="D10">
        <f>tbl_data!C11</f>
        <v>154984</v>
      </c>
      <c r="E10" s="15">
        <f>tbl_data!D11</f>
        <v>70.419399999999996</v>
      </c>
      <c r="F10">
        <f>tbl_data!E11</f>
        <v>65103</v>
      </c>
      <c r="G10" s="15">
        <f>tbl_data!F11</f>
        <v>29.5806</v>
      </c>
      <c r="H10" s="15" t="str">
        <f>tbl_data!G11</f>
        <v>*</v>
      </c>
    </row>
    <row r="11" spans="1:8" x14ac:dyDescent="0.25">
      <c r="B11" s="1"/>
      <c r="C11" s="26" t="str">
        <f>tbl_data!B12</f>
        <v>Northern Health Region</v>
      </c>
      <c r="D11">
        <f>tbl_data!C12</f>
        <v>45666</v>
      </c>
      <c r="E11" s="15">
        <f>tbl_data!D12</f>
        <v>42.337800000000001</v>
      </c>
      <c r="F11">
        <f>tbl_data!E12</f>
        <v>62195</v>
      </c>
      <c r="G11" s="15">
        <f>tbl_data!F12</f>
        <v>57.662199999999999</v>
      </c>
      <c r="H11" s="15" t="str">
        <f>tbl_data!G12</f>
        <v>*</v>
      </c>
    </row>
    <row r="12" spans="1:8" ht="30" x14ac:dyDescent="0.25">
      <c r="A12" s="49" t="s">
        <v>174</v>
      </c>
      <c r="B12" s="1" t="str">
        <f>IF($H12="*",CONCATENATE(A12,"*"),A12)</f>
        <v>Calendar Year*</v>
      </c>
      <c r="C12" s="14">
        <f>tbl_data!B14</f>
        <v>2014</v>
      </c>
      <c r="D12">
        <f>tbl_data!C14</f>
        <v>546341</v>
      </c>
      <c r="E12" s="15">
        <f>tbl_data!D14</f>
        <v>74.239599999999996</v>
      </c>
      <c r="F12">
        <f>tbl_data!E14</f>
        <v>189575</v>
      </c>
      <c r="G12" s="15">
        <f>tbl_data!F14</f>
        <v>25.760400000000001</v>
      </c>
      <c r="H12" s="15" t="str">
        <f>tbl_data!G14</f>
        <v>*</v>
      </c>
    </row>
    <row r="13" spans="1:8" x14ac:dyDescent="0.25">
      <c r="B13" s="1"/>
      <c r="C13" s="14">
        <f>tbl_data!B15</f>
        <v>2015</v>
      </c>
      <c r="D13">
        <f>tbl_data!C15</f>
        <v>554201</v>
      </c>
      <c r="E13" s="15">
        <f>tbl_data!D15</f>
        <v>74.132499999999993</v>
      </c>
      <c r="F13" s="3">
        <f>tbl_data!E15</f>
        <v>193381</v>
      </c>
      <c r="G13" s="15">
        <f>tbl_data!F15</f>
        <v>25.8675</v>
      </c>
      <c r="H13" s="45" t="str">
        <f>tbl_data!G15</f>
        <v>*</v>
      </c>
    </row>
    <row r="14" spans="1:8" x14ac:dyDescent="0.25">
      <c r="B14" s="1"/>
      <c r="C14" s="14">
        <f>tbl_data!B16</f>
        <v>2016</v>
      </c>
      <c r="D14">
        <f>tbl_data!C16</f>
        <v>559813</v>
      </c>
      <c r="E14" s="15">
        <f>tbl_data!D16</f>
        <v>73.943399999999997</v>
      </c>
      <c r="F14">
        <f>tbl_data!E16</f>
        <v>197270</v>
      </c>
      <c r="G14" s="15">
        <f>tbl_data!F16</f>
        <v>26.0566</v>
      </c>
      <c r="H14" s="15" t="str">
        <f>tbl_data!G16</f>
        <v>*</v>
      </c>
    </row>
    <row r="15" spans="1:8" x14ac:dyDescent="0.25">
      <c r="A15" s="1" t="s">
        <v>140</v>
      </c>
      <c r="B15" s="1" t="str">
        <f>IF($H15="*",CONCATENATE(A15,"*"),A15)</f>
        <v>Drug Class*</v>
      </c>
      <c r="C15" s="14" t="str">
        <f>tbl_data!B18</f>
        <v>Tetracyclines (J01A)</v>
      </c>
      <c r="D15">
        <f>tbl_data!C18</f>
        <v>61463</v>
      </c>
      <c r="E15" s="15">
        <f>tbl_data!D18</f>
        <v>43.097799999999999</v>
      </c>
      <c r="F15">
        <f>tbl_data!E18</f>
        <v>81150</v>
      </c>
      <c r="G15" s="15">
        <f>tbl_data!F18</f>
        <v>56.902200000000001</v>
      </c>
      <c r="H15" s="15" t="str">
        <f>tbl_data!G18</f>
        <v>*</v>
      </c>
    </row>
    <row r="16" spans="1:8" x14ac:dyDescent="0.25">
      <c r="C16" s="14" t="str">
        <f>tbl_data!B19</f>
        <v>Beta-Lactam Penicillins (J01C)</v>
      </c>
      <c r="D16">
        <f>tbl_data!C19</f>
        <v>571945</v>
      </c>
      <c r="E16" s="15">
        <f>tbl_data!D19</f>
        <v>82.501300000000001</v>
      </c>
      <c r="F16">
        <f>tbl_data!E19</f>
        <v>121311</v>
      </c>
      <c r="G16" s="15">
        <f>tbl_data!F19</f>
        <v>17.498699999999999</v>
      </c>
      <c r="H16" s="15" t="str">
        <f>tbl_data!G19</f>
        <v>*</v>
      </c>
    </row>
    <row r="17" spans="1:8" x14ac:dyDescent="0.25">
      <c r="C17" s="14" t="str">
        <f>tbl_data!B20</f>
        <v>Cephalosporins (J01D)</v>
      </c>
      <c r="D17">
        <f>tbl_data!C20</f>
        <v>216286</v>
      </c>
      <c r="E17" s="15">
        <f>tbl_data!D20</f>
        <v>73.442300000000003</v>
      </c>
      <c r="F17">
        <f>tbl_data!E20</f>
        <v>78212</v>
      </c>
      <c r="G17" s="15">
        <f>tbl_data!F20</f>
        <v>26.557700000000001</v>
      </c>
      <c r="H17" s="15" t="str">
        <f>tbl_data!G20</f>
        <v>*</v>
      </c>
    </row>
    <row r="18" spans="1:8" x14ac:dyDescent="0.25">
      <c r="C18" s="14" t="str">
        <f>tbl_data!B21</f>
        <v>Sulfonamides and Trimethoprims (J01E)</v>
      </c>
      <c r="D18">
        <f>tbl_data!C21</f>
        <v>87474</v>
      </c>
      <c r="E18" s="15">
        <f>tbl_data!D21</f>
        <v>57.982799999999997</v>
      </c>
      <c r="F18">
        <f>tbl_data!E21</f>
        <v>63388</v>
      </c>
      <c r="G18" s="15">
        <f>tbl_data!F21</f>
        <v>42.017200000000003</v>
      </c>
      <c r="H18" s="15" t="str">
        <f>tbl_data!G21</f>
        <v>*</v>
      </c>
    </row>
    <row r="19" spans="1:8" x14ac:dyDescent="0.25">
      <c r="C19" s="14" t="str">
        <f>tbl_data!B22</f>
        <v>Macrolides, Lincosamides and Streptogramins (J01F)</v>
      </c>
      <c r="D19">
        <f>tbl_data!C22</f>
        <v>412086</v>
      </c>
      <c r="E19" s="15">
        <f>tbl_data!D22</f>
        <v>82.955699999999993</v>
      </c>
      <c r="F19">
        <f>tbl_data!E22</f>
        <v>84668</v>
      </c>
      <c r="G19" s="15">
        <f>tbl_data!F22</f>
        <v>17.0443</v>
      </c>
      <c r="H19" s="15" t="str">
        <f>tbl_data!G22</f>
        <v>*</v>
      </c>
    </row>
    <row r="20" spans="1:8" x14ac:dyDescent="0.25">
      <c r="C20" s="14" t="str">
        <f>tbl_data!B23</f>
        <v>Quinolones (J01M)</v>
      </c>
      <c r="D20">
        <f>tbl_data!C23</f>
        <v>202563</v>
      </c>
      <c r="E20" s="15">
        <f>tbl_data!D23</f>
        <v>69.316100000000006</v>
      </c>
      <c r="F20">
        <f>tbl_data!E23</f>
        <v>89668</v>
      </c>
      <c r="G20" s="15">
        <f>tbl_data!F23</f>
        <v>30.683900000000001</v>
      </c>
      <c r="H20" s="15" t="str">
        <f>tbl_data!G23</f>
        <v>*</v>
      </c>
    </row>
    <row r="21" spans="1:8" x14ac:dyDescent="0.25">
      <c r="C21" s="14" t="str">
        <f>tbl_data!B24</f>
        <v>Other Antibiotics (J01X) and Unclassified**</v>
      </c>
      <c r="D21">
        <f>tbl_data!C24</f>
        <v>108538</v>
      </c>
      <c r="E21" s="15">
        <f>tbl_data!D24</f>
        <v>64.257599999999996</v>
      </c>
      <c r="F21">
        <f>tbl_data!E24</f>
        <v>61829</v>
      </c>
      <c r="G21" s="15">
        <f>tbl_data!F24</f>
        <v>35.742400000000004</v>
      </c>
      <c r="H21" s="15" t="str">
        <f>tbl_data!G24</f>
        <v>*</v>
      </c>
    </row>
    <row r="22" spans="1:8" x14ac:dyDescent="0.25">
      <c r="C22" s="14"/>
    </row>
    <row r="23" spans="1:8" x14ac:dyDescent="0.25">
      <c r="C23" s="14"/>
    </row>
    <row r="25" spans="1:8" x14ac:dyDescent="0.25">
      <c r="A25" s="17"/>
      <c r="C25" s="14"/>
    </row>
    <row r="26" spans="1:8" x14ac:dyDescent="0.25">
      <c r="C26" s="14"/>
    </row>
    <row r="27" spans="1:8" x14ac:dyDescent="0.25">
      <c r="C27" s="14"/>
    </row>
  </sheetData>
  <conditionalFormatting sqref="D6">
    <cfRule type="expression" priority="2">
      <formula>#REF!="*"</formula>
    </cfRule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H80"/>
  <sheetViews>
    <sheetView workbookViewId="0">
      <selection activeCell="A17" sqref="A17"/>
    </sheetView>
  </sheetViews>
  <sheetFormatPr defaultRowHeight="15" x14ac:dyDescent="0.25"/>
  <cols>
    <col min="1" max="1" width="14.7109375" customWidth="1"/>
    <col min="2" max="2" width="34.140625" customWidth="1"/>
    <col min="3" max="3" width="29.140625" customWidth="1"/>
    <col min="4" max="5" width="12.28515625" customWidth="1"/>
    <col min="6" max="6" width="3.42578125" bestFit="1" customWidth="1"/>
  </cols>
  <sheetData>
    <row r="1" spans="1:6" x14ac:dyDescent="0.25">
      <c r="D1" t="s">
        <v>225</v>
      </c>
    </row>
    <row r="2" spans="1:6" x14ac:dyDescent="0.25">
      <c r="B2" s="55"/>
      <c r="C2" s="55"/>
      <c r="D2" s="55" t="s">
        <v>101</v>
      </c>
      <c r="E2" s="55" t="s">
        <v>101</v>
      </c>
      <c r="F2" s="55"/>
    </row>
    <row r="3" spans="1:6" ht="15" customHeight="1" x14ac:dyDescent="0.25">
      <c r="B3" s="55"/>
      <c r="C3" s="55" t="s">
        <v>141</v>
      </c>
      <c r="D3" s="55" t="s">
        <v>102</v>
      </c>
      <c r="E3" s="55"/>
      <c r="F3" s="55" t="s">
        <v>125</v>
      </c>
    </row>
    <row r="4" spans="1:6" ht="15" customHeight="1" x14ac:dyDescent="0.25">
      <c r="B4" s="55" t="s">
        <v>156</v>
      </c>
      <c r="C4" s="55"/>
      <c r="D4" s="55" t="s">
        <v>99</v>
      </c>
      <c r="E4" s="55" t="s">
        <v>100</v>
      </c>
      <c r="F4" s="55"/>
    </row>
    <row r="5" spans="1:6" x14ac:dyDescent="0.25">
      <c r="A5" t="s">
        <v>104</v>
      </c>
      <c r="B5" t="str">
        <f>IF(F5="*",CONCATENATE(C5,"*"),CONCATENATE(C5," "))</f>
        <v>Under 1*</v>
      </c>
      <c r="C5" s="14" t="str">
        <f>tbl_data!I5</f>
        <v>Under 1</v>
      </c>
      <c r="D5">
        <f>tbl_data!K5</f>
        <v>6.3117999999999999</v>
      </c>
      <c r="E5">
        <f>tbl_data!M5</f>
        <v>8.3072999999999997</v>
      </c>
      <c r="F5" t="str">
        <f>tbl_data!N5</f>
        <v>*</v>
      </c>
    </row>
    <row r="6" spans="1:6" x14ac:dyDescent="0.25">
      <c r="B6" t="str">
        <f t="shared" ref="B6:B71" si="0">IF(F6="*",CONCATENATE(C6,"*"),CONCATENATE(C6," "))</f>
        <v>1-4*</v>
      </c>
      <c r="C6" s="16" t="str">
        <f>tbl_data!I6</f>
        <v>1-4</v>
      </c>
      <c r="D6">
        <f>tbl_data!K6</f>
        <v>39.925800000000002</v>
      </c>
      <c r="E6">
        <f>tbl_data!M6</f>
        <v>39.719700000000003</v>
      </c>
      <c r="F6" t="str">
        <f>tbl_data!N6</f>
        <v>*</v>
      </c>
    </row>
    <row r="7" spans="1:6" x14ac:dyDescent="0.25">
      <c r="B7" t="str">
        <f t="shared" si="0"/>
        <v>5-9*</v>
      </c>
      <c r="C7" s="16" t="str">
        <f>tbl_data!I7</f>
        <v>5-9</v>
      </c>
      <c r="D7">
        <f>tbl_data!K7</f>
        <v>32.6021</v>
      </c>
      <c r="E7">
        <f>tbl_data!M7</f>
        <v>29.958200000000001</v>
      </c>
      <c r="F7" t="str">
        <f>tbl_data!N7</f>
        <v>*</v>
      </c>
    </row>
    <row r="8" spans="1:6" x14ac:dyDescent="0.25">
      <c r="B8" t="str">
        <f t="shared" si="0"/>
        <v>10-14*</v>
      </c>
      <c r="C8" s="16" t="str">
        <f>tbl_data!I8</f>
        <v>10-14</v>
      </c>
      <c r="D8">
        <f>tbl_data!K8</f>
        <v>21.160299999999999</v>
      </c>
      <c r="E8">
        <f>tbl_data!M8</f>
        <v>22.014800000000001</v>
      </c>
      <c r="F8" t="str">
        <f>tbl_data!N8</f>
        <v>*</v>
      </c>
    </row>
    <row r="9" spans="1:6" x14ac:dyDescent="0.25">
      <c r="A9" s="17" t="s">
        <v>143</v>
      </c>
      <c r="B9" t="str">
        <f t="shared" si="0"/>
        <v>Female*</v>
      </c>
      <c r="C9" s="14" t="str">
        <f>tbl_data!I10</f>
        <v>Female</v>
      </c>
      <c r="D9">
        <f>tbl_data!K10</f>
        <v>49.012700000000002</v>
      </c>
      <c r="E9">
        <f>tbl_data!M10</f>
        <v>50.105899999999998</v>
      </c>
      <c r="F9" t="str">
        <f>tbl_data!N10</f>
        <v>*</v>
      </c>
    </row>
    <row r="10" spans="1:6" x14ac:dyDescent="0.25">
      <c r="B10" t="str">
        <f t="shared" si="0"/>
        <v>Male*</v>
      </c>
      <c r="C10" s="14" t="str">
        <f>tbl_data!I11</f>
        <v>Male</v>
      </c>
      <c r="D10">
        <f>tbl_data!K11</f>
        <v>50.987299999999998</v>
      </c>
      <c r="E10">
        <f>tbl_data!M11</f>
        <v>49.894100000000002</v>
      </c>
      <c r="F10" t="str">
        <f>tbl_data!N11</f>
        <v>*</v>
      </c>
    </row>
    <row r="11" spans="1:6" x14ac:dyDescent="0.25">
      <c r="A11" s="49" t="s">
        <v>207</v>
      </c>
      <c r="B11" t="str">
        <f t="shared" si="0"/>
        <v>Southern Health-Santé Sud *</v>
      </c>
      <c r="C11" s="1" t="str">
        <f>tbl_data!I13</f>
        <v xml:space="preserve">Southern Health-Santé Sud </v>
      </c>
      <c r="D11">
        <f>tbl_data!K13</f>
        <v>14.5261</v>
      </c>
      <c r="E11">
        <f>tbl_data!M13</f>
        <v>15.832599999999999</v>
      </c>
      <c r="F11" t="str">
        <f>tbl_data!N13</f>
        <v>*</v>
      </c>
    </row>
    <row r="12" spans="1:6" x14ac:dyDescent="0.25">
      <c r="B12" t="str">
        <f t="shared" si="0"/>
        <v>Winnipeg RHA *</v>
      </c>
      <c r="C12" s="1" t="str">
        <f>tbl_data!I14</f>
        <v xml:space="preserve">Winnipeg RHA </v>
      </c>
      <c r="D12">
        <f>tbl_data!K14</f>
        <v>52.4709</v>
      </c>
      <c r="E12">
        <f>tbl_data!M14</f>
        <v>41.347299999999997</v>
      </c>
      <c r="F12" t="str">
        <f>tbl_data!N14</f>
        <v>*</v>
      </c>
    </row>
    <row r="13" spans="1:6" x14ac:dyDescent="0.25">
      <c r="B13" t="str">
        <f t="shared" si="0"/>
        <v>Prairie Mountain Health *</v>
      </c>
      <c r="C13" s="1" t="str">
        <f>tbl_data!I15</f>
        <v xml:space="preserve">Prairie Mountain Health </v>
      </c>
      <c r="D13">
        <f>tbl_data!K15</f>
        <v>21.602399999999999</v>
      </c>
      <c r="E13">
        <f>tbl_data!M15</f>
        <v>14.975099999999999</v>
      </c>
      <c r="F13" t="str">
        <f>tbl_data!N15</f>
        <v>*</v>
      </c>
    </row>
    <row r="14" spans="1:6" x14ac:dyDescent="0.25">
      <c r="B14" t="str">
        <f t="shared" si="0"/>
        <v>Interlake-Eastern RHA *</v>
      </c>
      <c r="C14" s="1" t="str">
        <f>tbl_data!I16</f>
        <v xml:space="preserve">Interlake-Eastern RHA </v>
      </c>
      <c r="D14">
        <f>tbl_data!K16</f>
        <v>8.4724000000000004</v>
      </c>
      <c r="E14">
        <f>tbl_data!M16</f>
        <v>11.002800000000001</v>
      </c>
      <c r="F14" t="str">
        <f>tbl_data!N16</f>
        <v>*</v>
      </c>
    </row>
    <row r="15" spans="1:6" x14ac:dyDescent="0.25">
      <c r="B15" t="str">
        <f t="shared" si="0"/>
        <v>Northern Health Region *</v>
      </c>
      <c r="C15" s="1" t="str">
        <f>tbl_data!I17</f>
        <v xml:space="preserve">Northern Health Region </v>
      </c>
      <c r="D15">
        <f>tbl_data!K17</f>
        <v>2.9281000000000001</v>
      </c>
      <c r="E15">
        <f>tbl_data!M17</f>
        <v>16.842199999999998</v>
      </c>
      <c r="F15" t="str">
        <f>tbl_data!N17</f>
        <v>*</v>
      </c>
    </row>
    <row r="16" spans="1:6" x14ac:dyDescent="0.25">
      <c r="A16" s="1" t="s">
        <v>228</v>
      </c>
      <c r="B16" t="str">
        <f t="shared" si="0"/>
        <v>1*</v>
      </c>
      <c r="C16" s="14">
        <f>tbl_data!I21</f>
        <v>1</v>
      </c>
      <c r="D16">
        <f>tbl_data!K21</f>
        <v>23.454999999999998</v>
      </c>
      <c r="E16">
        <f>tbl_data!M21</f>
        <v>23.5974</v>
      </c>
      <c r="F16" t="str">
        <f>tbl_data!N21</f>
        <v>*</v>
      </c>
    </row>
    <row r="17" spans="1:6" x14ac:dyDescent="0.25">
      <c r="B17" t="str">
        <f t="shared" si="0"/>
        <v>2*</v>
      </c>
      <c r="C17" s="14">
        <f>tbl_data!I22</f>
        <v>2</v>
      </c>
      <c r="D17">
        <f>tbl_data!K22</f>
        <v>40.314599999999999</v>
      </c>
      <c r="E17">
        <f>tbl_data!M22</f>
        <v>36.948900000000002</v>
      </c>
      <c r="F17" t="str">
        <f>tbl_data!N22</f>
        <v>*</v>
      </c>
    </row>
    <row r="18" spans="1:6" x14ac:dyDescent="0.25">
      <c r="B18" t="str">
        <f t="shared" si="0"/>
        <v>3*</v>
      </c>
      <c r="C18" s="14">
        <f>tbl_data!I23</f>
        <v>3</v>
      </c>
      <c r="D18">
        <f>tbl_data!K23</f>
        <v>20.629899999999999</v>
      </c>
      <c r="E18">
        <f>tbl_data!M23</f>
        <v>20.171500000000002</v>
      </c>
      <c r="F18" t="str">
        <f>tbl_data!N23</f>
        <v>*</v>
      </c>
    </row>
    <row r="19" spans="1:6" x14ac:dyDescent="0.25">
      <c r="B19" t="str">
        <f t="shared" si="0"/>
        <v>4 or More*</v>
      </c>
      <c r="C19" s="14" t="str">
        <f>tbl_data!I24</f>
        <v>4 or More</v>
      </c>
      <c r="D19">
        <f>tbl_data!K24</f>
        <v>15.6005</v>
      </c>
      <c r="E19">
        <f>tbl_data!M24</f>
        <v>19.282299999999999</v>
      </c>
      <c r="F19" t="str">
        <f>tbl_data!N24</f>
        <v>*</v>
      </c>
    </row>
    <row r="20" spans="1:6" x14ac:dyDescent="0.25">
      <c r="A20" s="17" t="s">
        <v>205</v>
      </c>
      <c r="B20" t="str">
        <f t="shared" si="0"/>
        <v>Yes*</v>
      </c>
      <c r="C20" s="14" t="str">
        <f>tbl_data!I26</f>
        <v>Yes</v>
      </c>
      <c r="D20">
        <f>tbl_data!K26</f>
        <v>3.3500999999999999</v>
      </c>
      <c r="E20">
        <f>tbl_data!M26</f>
        <v>4.0227000000000004</v>
      </c>
      <c r="F20" t="str">
        <f>tbl_data!N26</f>
        <v>*</v>
      </c>
    </row>
    <row r="21" spans="1:6" x14ac:dyDescent="0.25">
      <c r="B21" t="str">
        <f t="shared" si="0"/>
        <v>No*</v>
      </c>
      <c r="C21" s="14" t="str">
        <f>tbl_data!I27</f>
        <v>No</v>
      </c>
      <c r="D21">
        <f>tbl_data!K27</f>
        <v>96.649900000000002</v>
      </c>
      <c r="E21">
        <f>tbl_data!M27</f>
        <v>95.9773</v>
      </c>
      <c r="F21" t="str">
        <f>tbl_data!N27</f>
        <v>*</v>
      </c>
    </row>
    <row r="22" spans="1:6" x14ac:dyDescent="0.25">
      <c r="A22" t="s">
        <v>206</v>
      </c>
      <c r="B22" t="str">
        <f t="shared" si="0"/>
        <v>0*</v>
      </c>
      <c r="C22" s="14">
        <f>tbl_data!I29</f>
        <v>0</v>
      </c>
      <c r="D22">
        <f>tbl_data!K29</f>
        <v>79.517899999999997</v>
      </c>
      <c r="E22">
        <f>tbl_data!M29</f>
        <v>83.327200000000005</v>
      </c>
      <c r="F22" t="str">
        <f>tbl_data!N29</f>
        <v>*</v>
      </c>
    </row>
    <row r="23" spans="1:6" x14ac:dyDescent="0.25">
      <c r="B23" t="str">
        <f t="shared" si="0"/>
        <v>1*</v>
      </c>
      <c r="C23" s="14">
        <f>tbl_data!I30</f>
        <v>1</v>
      </c>
      <c r="D23">
        <f>tbl_data!K30</f>
        <v>19.0991</v>
      </c>
      <c r="E23">
        <f>tbl_data!M30</f>
        <v>13.303900000000001</v>
      </c>
      <c r="F23" t="str">
        <f>tbl_data!N30</f>
        <v>*</v>
      </c>
    </row>
    <row r="24" spans="1:6" x14ac:dyDescent="0.25">
      <c r="B24" t="str">
        <f t="shared" si="0"/>
        <v>2*</v>
      </c>
      <c r="C24" s="14">
        <f>tbl_data!I31</f>
        <v>2</v>
      </c>
      <c r="D24">
        <f>tbl_data!K31</f>
        <v>0.94240000000000002</v>
      </c>
      <c r="E24">
        <f>tbl_data!M31</f>
        <v>2.1132</v>
      </c>
      <c r="F24" t="str">
        <f>tbl_data!N31</f>
        <v>*</v>
      </c>
    </row>
    <row r="25" spans="1:6" x14ac:dyDescent="0.25">
      <c r="B25" t="str">
        <f t="shared" si="0"/>
        <v>3 or Higher*</v>
      </c>
      <c r="C25" s="14" t="str">
        <f>tbl_data!I32</f>
        <v>3 or Higher</v>
      </c>
      <c r="D25">
        <f>tbl_data!K32</f>
        <v>0.44059999999999999</v>
      </c>
      <c r="E25">
        <f>tbl_data!M32</f>
        <v>1.2558</v>
      </c>
      <c r="F25" t="str">
        <f>tbl_data!N32</f>
        <v>*</v>
      </c>
    </row>
    <row r="26" spans="1:6" x14ac:dyDescent="0.25">
      <c r="B26" t="str">
        <f t="shared" si="0"/>
        <v xml:space="preserve"> </v>
      </c>
    </row>
    <row r="27" spans="1:6" x14ac:dyDescent="0.25">
      <c r="B27" t="str">
        <f t="shared" si="0"/>
        <v xml:space="preserve"> </v>
      </c>
    </row>
    <row r="28" spans="1:6" x14ac:dyDescent="0.25">
      <c r="A28" s="1" t="s">
        <v>163</v>
      </c>
      <c r="B28" t="str">
        <f>IF(F28="*",CONCATENATE(A28,"*"),CONCATENATE(A28," "))</f>
        <v>SEFI-2*</v>
      </c>
      <c r="C28" s="13"/>
      <c r="D28" s="61" t="str">
        <f>FIXED(orig_data!F102,2)</f>
        <v>0.13</v>
      </c>
      <c r="E28" s="61" t="str">
        <f>FIXED(orig_data!J102,2)</f>
        <v>0.37</v>
      </c>
      <c r="F28" t="str">
        <f>tbl_data!$N$19</f>
        <v>*</v>
      </c>
    </row>
    <row r="29" spans="1:6" x14ac:dyDescent="0.25">
      <c r="B29" t="str">
        <f t="shared" si="0"/>
        <v xml:space="preserve"> </v>
      </c>
      <c r="C29" s="14"/>
    </row>
    <row r="30" spans="1:6" x14ac:dyDescent="0.25">
      <c r="A30" t="s">
        <v>164</v>
      </c>
      <c r="B30" t="str">
        <f>CONCATENATE(B28,": linked (",D28,") and unlinked (",E28,")")</f>
        <v>SEFI-2*: linked (0.13) and unlinked (0.37)</v>
      </c>
    </row>
    <row r="31" spans="1:6" x14ac:dyDescent="0.25">
      <c r="B31" s="50" t="s">
        <v>167</v>
      </c>
    </row>
    <row r="32" spans="1:6" x14ac:dyDescent="0.25">
      <c r="A32" s="48" t="s">
        <v>165</v>
      </c>
      <c r="B32" s="51" t="str">
        <f>CONCATENATE(B30,CHAR(10),B31)</f>
        <v>SEFI-2*: linked (0.13) and unlinked (0.37)
* Indicates a statistically significant difference between linked and unlinked antibiotic dispensations (p&lt;0.05).</v>
      </c>
    </row>
    <row r="33" spans="1:6" x14ac:dyDescent="0.25">
      <c r="A33" s="48"/>
      <c r="B33" s="51"/>
    </row>
    <row r="34" spans="1:6" x14ac:dyDescent="0.25">
      <c r="B34" s="55" t="str">
        <f t="shared" si="0"/>
        <v xml:space="preserve"> </v>
      </c>
      <c r="C34" s="56"/>
      <c r="D34" s="55" t="s">
        <v>101</v>
      </c>
      <c r="E34" s="55" t="s">
        <v>101</v>
      </c>
      <c r="F34" s="55"/>
    </row>
    <row r="35" spans="1:6" x14ac:dyDescent="0.25">
      <c r="B35" s="55"/>
      <c r="C35" s="54" t="s">
        <v>146</v>
      </c>
      <c r="D35" s="55" t="s">
        <v>102</v>
      </c>
      <c r="E35" s="55"/>
      <c r="F35" s="55" t="s">
        <v>125</v>
      </c>
    </row>
    <row r="36" spans="1:6" x14ac:dyDescent="0.25">
      <c r="B36" s="55" t="s">
        <v>156</v>
      </c>
      <c r="C36" s="55"/>
      <c r="D36" s="55" t="s">
        <v>99</v>
      </c>
      <c r="E36" s="55" t="s">
        <v>100</v>
      </c>
      <c r="F36" s="55"/>
    </row>
    <row r="37" spans="1:6" x14ac:dyDescent="0.25">
      <c r="A37" t="s">
        <v>143</v>
      </c>
      <c r="B37" t="str">
        <f t="shared" si="0"/>
        <v>Female*</v>
      </c>
      <c r="C37" s="14" t="str">
        <f>tbl_data!I40</f>
        <v>Female</v>
      </c>
      <c r="D37">
        <f>tbl_data!K40</f>
        <v>28.996099999999998</v>
      </c>
      <c r="E37">
        <f>tbl_data!M40</f>
        <v>26.196200000000001</v>
      </c>
      <c r="F37" t="str">
        <f>tbl_data!N40</f>
        <v>*</v>
      </c>
    </row>
    <row r="38" spans="1:6" x14ac:dyDescent="0.25">
      <c r="B38" t="str">
        <f t="shared" si="0"/>
        <v>Male*</v>
      </c>
      <c r="C38" s="14" t="str">
        <f>tbl_data!I41</f>
        <v>Male</v>
      </c>
      <c r="D38">
        <f>tbl_data!K41</f>
        <v>70.969099999999997</v>
      </c>
      <c r="E38">
        <f>tbl_data!M41</f>
        <v>54.893300000000004</v>
      </c>
      <c r="F38" t="str">
        <f>tbl_data!N41</f>
        <v>*</v>
      </c>
    </row>
    <row r="39" spans="1:6" x14ac:dyDescent="0.25">
      <c r="B39" t="str">
        <f t="shared" si="0"/>
        <v>Unknown*</v>
      </c>
      <c r="C39" s="14" t="str">
        <f>tbl_data!I42</f>
        <v>Unknown</v>
      </c>
      <c r="D39">
        <f>tbl_data!K42</f>
        <v>3.4799999999999998E-2</v>
      </c>
      <c r="E39">
        <f>tbl_data!M42</f>
        <v>18.910399999999999</v>
      </c>
      <c r="F39" t="str">
        <f>tbl_data!N42</f>
        <v>*</v>
      </c>
    </row>
    <row r="40" spans="1:6" x14ac:dyDescent="0.25">
      <c r="A40" t="s">
        <v>111</v>
      </c>
      <c r="B40" t="str">
        <f t="shared" si="0"/>
        <v>Southern Health-Santé Sud*</v>
      </c>
      <c r="C40" s="14" t="str">
        <f>tbl_data!I44</f>
        <v>Southern Health-Santé Sud</v>
      </c>
      <c r="D40">
        <f>tbl_data!K44</f>
        <v>12.493499999999999</v>
      </c>
      <c r="E40">
        <f>tbl_data!M44</f>
        <v>10.863799999999999</v>
      </c>
      <c r="F40" t="str">
        <f>tbl_data!N44</f>
        <v>*</v>
      </c>
    </row>
    <row r="41" spans="1:6" x14ac:dyDescent="0.25">
      <c r="B41" t="str">
        <f t="shared" si="0"/>
        <v>Winnipeg RHA*</v>
      </c>
      <c r="C41" s="14" t="str">
        <f>tbl_data!I45</f>
        <v>Winnipeg RHA</v>
      </c>
      <c r="D41">
        <f>tbl_data!K45</f>
        <v>57.236400000000003</v>
      </c>
      <c r="E41">
        <f>tbl_data!M45</f>
        <v>30.439800000000002</v>
      </c>
      <c r="F41" t="str">
        <f>tbl_data!N45</f>
        <v>*</v>
      </c>
    </row>
    <row r="42" spans="1:6" x14ac:dyDescent="0.25">
      <c r="B42" t="str">
        <f t="shared" si="0"/>
        <v>Prairie Mountain Health*</v>
      </c>
      <c r="C42" s="14" t="str">
        <f>tbl_data!I46</f>
        <v>Prairie Mountain Health</v>
      </c>
      <c r="D42">
        <f>tbl_data!K46</f>
        <v>21.926300000000001</v>
      </c>
      <c r="E42">
        <f>tbl_data!M46</f>
        <v>10.5052</v>
      </c>
      <c r="F42" t="str">
        <f>tbl_data!N46</f>
        <v>*</v>
      </c>
    </row>
    <row r="43" spans="1:6" x14ac:dyDescent="0.25">
      <c r="B43" t="str">
        <f t="shared" si="0"/>
        <v>Interlake-Eastern RHA*</v>
      </c>
      <c r="C43" s="14" t="str">
        <f>tbl_data!I47</f>
        <v>Interlake-Eastern RHA</v>
      </c>
      <c r="D43">
        <f>tbl_data!K47</f>
        <v>6.0077999999999996</v>
      </c>
      <c r="E43">
        <f>tbl_data!M47</f>
        <v>5.5629</v>
      </c>
      <c r="F43" t="str">
        <f>tbl_data!N47</f>
        <v>*</v>
      </c>
    </row>
    <row r="44" spans="1:6" x14ac:dyDescent="0.25">
      <c r="B44" t="str">
        <f t="shared" si="0"/>
        <v>Northern Health Region*</v>
      </c>
      <c r="C44" s="14" t="str">
        <f>tbl_data!I48</f>
        <v>Northern Health Region</v>
      </c>
      <c r="D44">
        <f>tbl_data!K48</f>
        <v>2.1879</v>
      </c>
      <c r="E44">
        <f>tbl_data!M48</f>
        <v>8.2516999999999996</v>
      </c>
      <c r="F44" t="str">
        <f>tbl_data!N48</f>
        <v>*</v>
      </c>
    </row>
    <row r="45" spans="1:6" x14ac:dyDescent="0.25">
      <c r="B45" t="str">
        <f t="shared" si="0"/>
        <v>Unknown*</v>
      </c>
      <c r="C45" s="14" t="str">
        <f>tbl_data!I49</f>
        <v>Unknown</v>
      </c>
      <c r="D45">
        <f>tbl_data!K49</f>
        <v>0.14810000000000001</v>
      </c>
      <c r="E45">
        <f>tbl_data!M49</f>
        <v>34.3765</v>
      </c>
      <c r="F45" t="str">
        <f>tbl_data!N49</f>
        <v>*</v>
      </c>
    </row>
    <row r="46" spans="1:6" x14ac:dyDescent="0.25">
      <c r="A46" t="s">
        <v>158</v>
      </c>
      <c r="B46" t="str">
        <f t="shared" si="0"/>
        <v>Fee-for-Service*</v>
      </c>
      <c r="C46" s="14" t="str">
        <f>tbl_data!I51</f>
        <v>Fee-for-Service</v>
      </c>
      <c r="D46">
        <f>tbl_data!K51</f>
        <v>84.837299999999999</v>
      </c>
      <c r="E46">
        <f>tbl_data!M51</f>
        <v>61.103299999999997</v>
      </c>
      <c r="F46" t="str">
        <f>tbl_data!N51</f>
        <v>*</v>
      </c>
    </row>
    <row r="47" spans="1:6" x14ac:dyDescent="0.25">
      <c r="B47" t="str">
        <f t="shared" si="0"/>
        <v>Salary or Mixed*</v>
      </c>
      <c r="C47" s="14" t="str">
        <f>tbl_data!I52</f>
        <v>Salary or Mixed</v>
      </c>
      <c r="D47">
        <f>tbl_data!K52</f>
        <v>15.1279</v>
      </c>
      <c r="E47">
        <f>tbl_data!M52</f>
        <v>19.9862</v>
      </c>
      <c r="F47" t="str">
        <f>tbl_data!N52</f>
        <v>*</v>
      </c>
    </row>
    <row r="48" spans="1:6" x14ac:dyDescent="0.25">
      <c r="B48" t="str">
        <f t="shared" si="0"/>
        <v>Unknown*</v>
      </c>
      <c r="C48" s="14" t="str">
        <f>tbl_data!I53</f>
        <v>Unknown</v>
      </c>
      <c r="D48">
        <f>tbl_data!K53</f>
        <v>3.4799999999999998E-2</v>
      </c>
      <c r="E48">
        <f>tbl_data!M53</f>
        <v>18.910399999999999</v>
      </c>
      <c r="F48" t="str">
        <f>tbl_data!N53</f>
        <v>*</v>
      </c>
    </row>
    <row r="49" spans="1:6" ht="30" x14ac:dyDescent="0.25">
      <c r="A49" s="49" t="s">
        <v>160</v>
      </c>
      <c r="B49" t="str">
        <f t="shared" si="0"/>
        <v>Yes*</v>
      </c>
      <c r="C49" s="14" t="str">
        <f>tbl_data!I55</f>
        <v>Yes</v>
      </c>
      <c r="D49">
        <f>tbl_data!K55</f>
        <v>54.329000000000001</v>
      </c>
      <c r="E49">
        <f>tbl_data!M55</f>
        <v>69.098299999999995</v>
      </c>
      <c r="F49" t="str">
        <f>tbl_data!N55</f>
        <v>*</v>
      </c>
    </row>
    <row r="50" spans="1:6" x14ac:dyDescent="0.25">
      <c r="B50" t="str">
        <f t="shared" si="0"/>
        <v>No*</v>
      </c>
      <c r="C50" s="14" t="str">
        <f>tbl_data!I56</f>
        <v>No</v>
      </c>
      <c r="D50">
        <f>tbl_data!K56</f>
        <v>45.670999999999999</v>
      </c>
      <c r="E50">
        <f>tbl_data!M56</f>
        <v>30.901700000000002</v>
      </c>
      <c r="F50" t="str">
        <f>tbl_data!N56</f>
        <v>*</v>
      </c>
    </row>
    <row r="51" spans="1:6" ht="30" x14ac:dyDescent="0.25">
      <c r="A51" s="49" t="s">
        <v>159</v>
      </c>
      <c r="B51" t="str">
        <f t="shared" si="0"/>
        <v>Canada or United States*</v>
      </c>
      <c r="C51" s="14" t="str">
        <f>tbl_data!I58</f>
        <v>Canada or United States</v>
      </c>
      <c r="D51">
        <f>tbl_data!K58</f>
        <v>36.125500000000002</v>
      </c>
      <c r="E51">
        <f>tbl_data!M58</f>
        <v>41.5471</v>
      </c>
      <c r="F51" t="str">
        <f>tbl_data!N58</f>
        <v>*</v>
      </c>
    </row>
    <row r="52" spans="1:6" x14ac:dyDescent="0.25">
      <c r="B52" t="str">
        <f t="shared" si="0"/>
        <v>Other*</v>
      </c>
      <c r="C52" s="14" t="str">
        <f>tbl_data!I59</f>
        <v>Other</v>
      </c>
      <c r="D52">
        <f>tbl_data!K59</f>
        <v>63.839799999999997</v>
      </c>
      <c r="E52">
        <f>tbl_data!M59</f>
        <v>39.542400000000001</v>
      </c>
      <c r="F52" t="str">
        <f>tbl_data!N59</f>
        <v>*</v>
      </c>
    </row>
    <row r="53" spans="1:6" x14ac:dyDescent="0.25">
      <c r="B53" t="str">
        <f t="shared" si="0"/>
        <v>Unknown*</v>
      </c>
      <c r="C53" s="14" t="str">
        <f>tbl_data!I60</f>
        <v>Unknown</v>
      </c>
      <c r="D53">
        <f>tbl_data!K60</f>
        <v>3.4799999999999998E-2</v>
      </c>
      <c r="E53">
        <f>tbl_data!M60</f>
        <v>18.910399999999999</v>
      </c>
      <c r="F53" t="str">
        <f>tbl_data!N60</f>
        <v>*</v>
      </c>
    </row>
    <row r="54" spans="1:6" x14ac:dyDescent="0.25">
      <c r="A54" s="17" t="s">
        <v>202</v>
      </c>
      <c r="B54" t="str">
        <f t="shared" si="0"/>
        <v>Yes*</v>
      </c>
      <c r="C54" s="14" t="str">
        <f>tbl_data!I62</f>
        <v>Yes</v>
      </c>
      <c r="D54">
        <f>tbl_data!K62</f>
        <v>16.5246</v>
      </c>
      <c r="E54">
        <f>tbl_data!M62</f>
        <v>28.069900000000001</v>
      </c>
      <c r="F54" t="str">
        <f>tbl_data!N62</f>
        <v>*</v>
      </c>
    </row>
    <row r="55" spans="1:6" x14ac:dyDescent="0.25">
      <c r="B55" t="str">
        <f t="shared" si="0"/>
        <v>No*</v>
      </c>
      <c r="C55" s="14" t="str">
        <f>tbl_data!I63</f>
        <v>No</v>
      </c>
      <c r="D55">
        <f>tbl_data!K63</f>
        <v>83.475399999999993</v>
      </c>
      <c r="E55">
        <f>tbl_data!M63</f>
        <v>71.930099999999996</v>
      </c>
      <c r="F55" t="str">
        <f>tbl_data!N63</f>
        <v>*</v>
      </c>
    </row>
    <row r="56" spans="1:6" x14ac:dyDescent="0.25">
      <c r="A56" t="s">
        <v>203</v>
      </c>
      <c r="B56" t="str">
        <f t="shared" si="0"/>
        <v>Yes*</v>
      </c>
      <c r="C56" s="14" t="str">
        <f>tbl_data!I65</f>
        <v>Yes</v>
      </c>
      <c r="D56">
        <f>tbl_data!K65</f>
        <v>38.400599999999997</v>
      </c>
      <c r="E56">
        <f>tbl_data!M65</f>
        <v>11.279299999999999</v>
      </c>
      <c r="F56" t="str">
        <f>tbl_data!N65</f>
        <v>*</v>
      </c>
    </row>
    <row r="57" spans="1:6" x14ac:dyDescent="0.25">
      <c r="B57" t="str">
        <f t="shared" si="0"/>
        <v>No*</v>
      </c>
      <c r="C57" s="14" t="str">
        <f>tbl_data!I66</f>
        <v>No</v>
      </c>
      <c r="D57">
        <f>tbl_data!K66</f>
        <v>52.845399999999998</v>
      </c>
      <c r="E57">
        <f>tbl_data!M66</f>
        <v>65.554699999999997</v>
      </c>
      <c r="F57" t="str">
        <f>tbl_data!N66</f>
        <v>*</v>
      </c>
    </row>
    <row r="58" spans="1:6" x14ac:dyDescent="0.25">
      <c r="B58" t="str">
        <f t="shared" si="0"/>
        <v>Other (No Majority of Care Physician)*</v>
      </c>
      <c r="C58" s="14" t="str">
        <f>tbl_data!I67</f>
        <v>Other (No Majority of Care Physician)</v>
      </c>
      <c r="D58">
        <f>tbl_data!K67</f>
        <v>8.7539999999999996</v>
      </c>
      <c r="E58">
        <f>tbl_data!M67</f>
        <v>23.166</v>
      </c>
      <c r="F58" t="str">
        <f>tbl_data!N67</f>
        <v>*</v>
      </c>
    </row>
    <row r="59" spans="1:6" ht="30" x14ac:dyDescent="0.25">
      <c r="A59" s="49" t="s">
        <v>161</v>
      </c>
      <c r="B59" t="str">
        <f>IF(F59="*",CONCATENATE(C59,"*"),CONCATENATE(C59," "))</f>
        <v>2014 *</v>
      </c>
      <c r="C59" s="14" t="str">
        <f>tbl_data!I71</f>
        <v xml:space="preserve">2014 </v>
      </c>
      <c r="D59">
        <f>tbl_data!K71</f>
        <v>33.109099999999998</v>
      </c>
      <c r="E59">
        <f>tbl_data!M71</f>
        <v>32.734299999999998</v>
      </c>
      <c r="F59" t="str">
        <f>tbl_data!N71</f>
        <v>*</v>
      </c>
    </row>
    <row r="60" spans="1:6" x14ac:dyDescent="0.25">
      <c r="B60" t="str">
        <f>IF(F60="*",CONCATENATE(C60,"*"),CONCATENATE(C60," "))</f>
        <v>2015 *</v>
      </c>
      <c r="C60" s="14" t="str">
        <f>tbl_data!I72</f>
        <v xml:space="preserve">2015 </v>
      </c>
      <c r="D60">
        <f>tbl_data!K72</f>
        <v>32.735900000000001</v>
      </c>
      <c r="E60">
        <f>tbl_data!M72</f>
        <v>33.505800000000001</v>
      </c>
      <c r="F60" t="str">
        <f>tbl_data!N72</f>
        <v>*</v>
      </c>
    </row>
    <row r="61" spans="1:6" x14ac:dyDescent="0.25">
      <c r="B61" t="str">
        <f>IF(F61="*",CONCATENATE(C61,"*"),CONCATENATE(C61," "))</f>
        <v>2016 *</v>
      </c>
      <c r="C61" s="14" t="str">
        <f>tbl_data!I73</f>
        <v xml:space="preserve">2016 </v>
      </c>
      <c r="D61">
        <f>tbl_data!K73</f>
        <v>34.155000000000001</v>
      </c>
      <c r="E61">
        <f>tbl_data!M73</f>
        <v>33.759900000000002</v>
      </c>
      <c r="F61" t="str">
        <f>tbl_data!N73</f>
        <v>*</v>
      </c>
    </row>
    <row r="62" spans="1:6" x14ac:dyDescent="0.25">
      <c r="A62" s="1" t="s">
        <v>168</v>
      </c>
      <c r="B62" t="str">
        <f t="shared" si="0"/>
        <v>Tetracyclines (J01A) *</v>
      </c>
      <c r="C62" s="14" t="str">
        <f>tbl_data!I75</f>
        <v xml:space="preserve">Tetracyclines (J01A) </v>
      </c>
      <c r="D62">
        <f>tbl_data!K75</f>
        <v>0.62539999999999996</v>
      </c>
      <c r="E62">
        <f>tbl_data!M75</f>
        <v>3.2843</v>
      </c>
      <c r="F62" t="str">
        <f>tbl_data!N75</f>
        <v>*</v>
      </c>
    </row>
    <row r="63" spans="1:6" x14ac:dyDescent="0.25">
      <c r="B63" t="str">
        <f t="shared" si="0"/>
        <v>Beta-Lactam Penicillins (J01C) *</v>
      </c>
      <c r="C63" s="14" t="str">
        <f>tbl_data!I76</f>
        <v xml:space="preserve">Beta-Lactam Penicillins (J01C) </v>
      </c>
      <c r="D63">
        <f>tbl_data!K76</f>
        <v>61.7059</v>
      </c>
      <c r="E63">
        <f>tbl_data!M76</f>
        <v>53.511899999999997</v>
      </c>
      <c r="F63" t="str">
        <f>tbl_data!N76</f>
        <v>*</v>
      </c>
    </row>
    <row r="64" spans="1:6" x14ac:dyDescent="0.25">
      <c r="B64" t="str">
        <f t="shared" si="0"/>
        <v>Cephalosporins (J01D) *</v>
      </c>
      <c r="C64" s="14" t="str">
        <f>tbl_data!I77</f>
        <v xml:space="preserve">Cephalosporins (J01D) </v>
      </c>
      <c r="D64">
        <f>tbl_data!K77</f>
        <v>14.8131</v>
      </c>
      <c r="E64">
        <f>tbl_data!M77</f>
        <v>19.115500000000001</v>
      </c>
      <c r="F64" t="str">
        <f>tbl_data!N77</f>
        <v>*</v>
      </c>
    </row>
    <row r="65" spans="1:8" x14ac:dyDescent="0.25">
      <c r="B65" t="str">
        <f t="shared" si="0"/>
        <v>Sulfonamides and Trimethoprims (J01E) *</v>
      </c>
      <c r="C65" s="14" t="str">
        <f>tbl_data!I78</f>
        <v xml:space="preserve">Sulfonamides and Trimethoprims (J01E) </v>
      </c>
      <c r="D65">
        <f>tbl_data!K78</f>
        <v>3.4298999999999999</v>
      </c>
      <c r="E65">
        <f>tbl_data!M78</f>
        <v>8.2159999999999993</v>
      </c>
      <c r="F65" t="str">
        <f>tbl_data!N78</f>
        <v>*</v>
      </c>
    </row>
    <row r="66" spans="1:8" x14ac:dyDescent="0.25">
      <c r="B66" t="str">
        <f t="shared" si="0"/>
        <v>Macrolides, Lincosamides and Streptogramins (J01F) *</v>
      </c>
      <c r="C66" s="14" t="str">
        <f>tbl_data!I79</f>
        <v xml:space="preserve">Macrolides, Lincosamides and Streptogramins (J01F) </v>
      </c>
      <c r="D66">
        <f>tbl_data!K79</f>
        <v>18.958100000000002</v>
      </c>
      <c r="E66">
        <f>tbl_data!M79</f>
        <v>14.326700000000001</v>
      </c>
      <c r="F66" t="str">
        <f>tbl_data!N79</f>
        <v>*</v>
      </c>
    </row>
    <row r="67" spans="1:8" x14ac:dyDescent="0.25">
      <c r="B67" t="str">
        <f t="shared" si="0"/>
        <v>Quinolones (J01M) *</v>
      </c>
      <c r="C67" s="14" t="str">
        <f>tbl_data!I80</f>
        <v xml:space="preserve">Quinolones (J01M) </v>
      </c>
      <c r="D67">
        <f>tbl_data!K80</f>
        <v>0.15529999999999999</v>
      </c>
      <c r="E67">
        <f>tbl_data!M80</f>
        <v>0.43009999999999998</v>
      </c>
      <c r="F67" t="str">
        <f>tbl_data!N80</f>
        <v>*</v>
      </c>
    </row>
    <row r="68" spans="1:8" x14ac:dyDescent="0.25">
      <c r="B68" t="str">
        <f t="shared" si="0"/>
        <v>Other Antibiotics (J01X) *</v>
      </c>
      <c r="C68" s="14" t="str">
        <f>tbl_data!I81</f>
        <v xml:space="preserve">Other Antibiotics (J01X) </v>
      </c>
      <c r="D68">
        <f>tbl_data!K81</f>
        <v>0.30549999999999999</v>
      </c>
      <c r="E68">
        <f>tbl_data!M81</f>
        <v>1.0123</v>
      </c>
      <c r="F68" t="str">
        <f>tbl_data!N81</f>
        <v>*</v>
      </c>
    </row>
    <row r="69" spans="1:8" x14ac:dyDescent="0.25">
      <c r="B69" t="str">
        <f t="shared" si="0"/>
        <v>Unclassified*</v>
      </c>
      <c r="C69" s="14" t="s">
        <v>154</v>
      </c>
      <c r="D69">
        <f>tbl_data!K82</f>
        <v>6.8999999999999999E-3</v>
      </c>
      <c r="E69">
        <f>tbl_data!M82</f>
        <v>9.9199999999999997E-2</v>
      </c>
      <c r="F69" t="str">
        <f>tbl_data!N82</f>
        <v>*</v>
      </c>
    </row>
    <row r="70" spans="1:8" x14ac:dyDescent="0.25">
      <c r="B70" t="str">
        <f t="shared" si="0"/>
        <v xml:space="preserve"> </v>
      </c>
      <c r="C70" s="14"/>
    </row>
    <row r="71" spans="1:8" x14ac:dyDescent="0.25">
      <c r="B71" t="str">
        <f t="shared" si="0"/>
        <v xml:space="preserve"> </v>
      </c>
    </row>
    <row r="72" spans="1:8" x14ac:dyDescent="0.25">
      <c r="A72" s="1" t="s">
        <v>144</v>
      </c>
      <c r="B72" t="str">
        <f t="shared" ref="B72:B73" si="1">IF(F72="*",CONCATENATE(A72,"*"),CONCATENATE(A72," "))</f>
        <v>Age (Years)*</v>
      </c>
      <c r="C72" s="13"/>
      <c r="D72" s="61" t="str">
        <f>FIXED(orig_data!F101,2)</f>
        <v>50.48</v>
      </c>
      <c r="E72" s="61" t="str">
        <f>FIXED(orig_data!F101,2)</f>
        <v>50.48</v>
      </c>
      <c r="F72" t="str">
        <f>tbl_data!$N$38</f>
        <v>*</v>
      </c>
    </row>
    <row r="73" spans="1:8" x14ac:dyDescent="0.25">
      <c r="A73" s="1" t="s">
        <v>172</v>
      </c>
      <c r="B73" t="str">
        <f t="shared" si="1"/>
        <v>Visits per Day*</v>
      </c>
      <c r="C73" s="13"/>
      <c r="D73" s="61" t="str">
        <f>FIXED(orig_data!F100,2)</f>
        <v>7.11</v>
      </c>
      <c r="E73" s="61" t="str">
        <f>FIXED(orig_data!J100,2)</f>
        <v>3.99</v>
      </c>
      <c r="F73" t="str">
        <f>tbl_data!$N$69</f>
        <v>*</v>
      </c>
    </row>
    <row r="75" spans="1:8" x14ac:dyDescent="0.25">
      <c r="A75" t="s">
        <v>164</v>
      </c>
      <c r="B75" s="57" t="str">
        <f>CONCATENATE(B72,": linked (",D72,"), unlinked (",E72,"); ",B73,": linked (",D73,"), unlinked (",E73,").")</f>
        <v>Age (Years)*: linked (50.48), unlinked (50.48); Visits per Day*: linked (7.11), unlinked (3.99).</v>
      </c>
    </row>
    <row r="76" spans="1:8" x14ac:dyDescent="0.25">
      <c r="B76" s="57" t="s">
        <v>167</v>
      </c>
    </row>
    <row r="77" spans="1:8" x14ac:dyDescent="0.25">
      <c r="B77" s="57" t="s">
        <v>171</v>
      </c>
    </row>
    <row r="78" spans="1:8" x14ac:dyDescent="0.25">
      <c r="A78" s="58" t="s">
        <v>165</v>
      </c>
      <c r="B78" s="96" t="str">
        <f>CONCATENATE(B75,CHAR(10),B76, CHAR(10),B77)</f>
        <v>Age (Years)*: linked (50.48), unlinked (50.48); Visits per Day*: linked (7.11), unlinked (3.99).
* Indicates a statistically significant difference between linked and unlinked antibiotic dispensations (p&lt;0.05).
**  Unclassified comprises the drug amoxicillin/clarithromycin.</v>
      </c>
      <c r="C78" s="96"/>
      <c r="D78" s="96"/>
      <c r="E78" s="96"/>
      <c r="F78" s="96"/>
      <c r="G78" s="96"/>
      <c r="H78" s="96"/>
    </row>
    <row r="79" spans="1:8" x14ac:dyDescent="0.25">
      <c r="A79" t="s">
        <v>173</v>
      </c>
      <c r="B79" s="96"/>
      <c r="C79" s="96"/>
      <c r="D79" s="96"/>
      <c r="E79" s="96"/>
      <c r="F79" s="96"/>
      <c r="G79" s="96"/>
      <c r="H79" s="96"/>
    </row>
    <row r="80" spans="1:8" x14ac:dyDescent="0.25">
      <c r="B80" s="96"/>
      <c r="C80" s="96"/>
      <c r="D80" s="96"/>
      <c r="E80" s="96"/>
      <c r="F80" s="96"/>
      <c r="G80" s="96"/>
      <c r="H80" s="96"/>
    </row>
  </sheetData>
  <mergeCells count="1">
    <mergeCell ref="B78:H80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H71"/>
  <sheetViews>
    <sheetView topLeftCell="A32" workbookViewId="0">
      <selection activeCell="C48" sqref="C48"/>
    </sheetView>
  </sheetViews>
  <sheetFormatPr defaultRowHeight="15" x14ac:dyDescent="0.25"/>
  <cols>
    <col min="1" max="1" width="14.7109375" customWidth="1"/>
    <col min="2" max="2" width="34.140625" customWidth="1"/>
    <col min="3" max="3" width="29.140625" customWidth="1"/>
    <col min="4" max="5" width="11.42578125" customWidth="1"/>
    <col min="6" max="6" width="3.42578125" bestFit="1" customWidth="1"/>
  </cols>
  <sheetData>
    <row r="1" spans="1:6" x14ac:dyDescent="0.25">
      <c r="D1" t="s">
        <v>225</v>
      </c>
    </row>
    <row r="2" spans="1:6" x14ac:dyDescent="0.25">
      <c r="B2" s="52"/>
      <c r="C2" s="52"/>
      <c r="D2" s="52" t="s">
        <v>101</v>
      </c>
      <c r="E2" s="52" t="s">
        <v>101</v>
      </c>
      <c r="F2" s="52"/>
    </row>
    <row r="3" spans="1:6" ht="15" customHeight="1" x14ac:dyDescent="0.25">
      <c r="B3" s="52"/>
      <c r="C3" s="55" t="s">
        <v>141</v>
      </c>
      <c r="D3" s="55" t="s">
        <v>103</v>
      </c>
      <c r="E3" s="55"/>
      <c r="F3" s="55" t="s">
        <v>125</v>
      </c>
    </row>
    <row r="4" spans="1:6" ht="15" customHeight="1" x14ac:dyDescent="0.25">
      <c r="B4" s="52" t="s">
        <v>157</v>
      </c>
      <c r="C4" s="55"/>
      <c r="D4" s="55" t="s">
        <v>99</v>
      </c>
      <c r="E4" s="55" t="s">
        <v>100</v>
      </c>
      <c r="F4" s="55"/>
    </row>
    <row r="5" spans="1:6" x14ac:dyDescent="0.25">
      <c r="A5" t="s">
        <v>104</v>
      </c>
      <c r="B5" t="str">
        <f>IF(F5="*",CONCATENATE(C5,"*"),CONCATENATE(C5," "))</f>
        <v>15-64*</v>
      </c>
      <c r="C5" s="14" t="str">
        <f>tbl_data!P5</f>
        <v>15-64</v>
      </c>
      <c r="D5" s="15">
        <f>tbl_data!R5</f>
        <v>78.693700000000007</v>
      </c>
      <c r="E5" s="15">
        <f>tbl_data!T5</f>
        <v>74.334299999999999</v>
      </c>
      <c r="F5" t="str">
        <f>tbl_data!U5</f>
        <v>*</v>
      </c>
    </row>
    <row r="6" spans="1:6" x14ac:dyDescent="0.25">
      <c r="B6" t="str">
        <f t="shared" ref="B6:B61" si="0">IF(F6="*",CONCATENATE(C6,"*"),CONCATENATE(C6," "))</f>
        <v>65 and Older*</v>
      </c>
      <c r="C6" s="14" t="str">
        <f>tbl_data!P6</f>
        <v>65 and Older</v>
      </c>
      <c r="D6" s="15">
        <f>tbl_data!R6</f>
        <v>21.3063</v>
      </c>
      <c r="E6" s="15">
        <f>tbl_data!T6</f>
        <v>25.665700000000001</v>
      </c>
      <c r="F6" t="str">
        <f>tbl_data!U6</f>
        <v>*</v>
      </c>
    </row>
    <row r="7" spans="1:6" x14ac:dyDescent="0.25">
      <c r="A7" s="17" t="s">
        <v>143</v>
      </c>
      <c r="B7" t="str">
        <f t="shared" si="0"/>
        <v>Female*</v>
      </c>
      <c r="C7" s="14" t="str">
        <f>tbl_data!P8</f>
        <v>Female</v>
      </c>
      <c r="D7" s="15">
        <f>tbl_data!R8</f>
        <v>63.230699999999999</v>
      </c>
      <c r="E7" s="15">
        <f>tbl_data!T8</f>
        <v>59.446300000000001</v>
      </c>
      <c r="F7" t="str">
        <f>tbl_data!U8</f>
        <v>*</v>
      </c>
    </row>
    <row r="8" spans="1:6" x14ac:dyDescent="0.25">
      <c r="B8" t="str">
        <f t="shared" si="0"/>
        <v>Male*</v>
      </c>
      <c r="C8" s="14" t="str">
        <f>tbl_data!P9</f>
        <v>Male</v>
      </c>
      <c r="D8" s="15">
        <f>tbl_data!R9</f>
        <v>71.272499999999994</v>
      </c>
      <c r="E8" s="15">
        <f>tbl_data!T9</f>
        <v>62.224600000000002</v>
      </c>
      <c r="F8" t="str">
        <f>tbl_data!U9</f>
        <v>*</v>
      </c>
    </row>
    <row r="9" spans="1:6" x14ac:dyDescent="0.25">
      <c r="A9" s="49" t="s">
        <v>207</v>
      </c>
      <c r="B9" t="str">
        <f t="shared" si="0"/>
        <v>Southern Health-Santé Sud *</v>
      </c>
      <c r="C9" s="1" t="str">
        <f>tbl_data!P11</f>
        <v xml:space="preserve">Southern Health-Santé Sud </v>
      </c>
      <c r="D9">
        <f>tbl_data!R11</f>
        <v>11.5763</v>
      </c>
      <c r="E9">
        <f>tbl_data!T11</f>
        <v>12.058400000000001</v>
      </c>
      <c r="F9" t="str">
        <f>tbl_data!U11</f>
        <v>*</v>
      </c>
    </row>
    <row r="10" spans="1:6" x14ac:dyDescent="0.25">
      <c r="B10" t="str">
        <f t="shared" si="0"/>
        <v>Winnipeg RHA *</v>
      </c>
      <c r="C10" s="1" t="str">
        <f>tbl_data!P12</f>
        <v xml:space="preserve">Winnipeg RHA </v>
      </c>
      <c r="D10">
        <f>tbl_data!R12</f>
        <v>58.229100000000003</v>
      </c>
      <c r="E10">
        <f>tbl_data!T12</f>
        <v>53.749899999999997</v>
      </c>
      <c r="F10" t="str">
        <f>tbl_data!U12</f>
        <v>*</v>
      </c>
    </row>
    <row r="11" spans="1:6" x14ac:dyDescent="0.25">
      <c r="B11" t="str">
        <f t="shared" si="0"/>
        <v>Prairie Mountain Health *</v>
      </c>
      <c r="C11" s="1" t="str">
        <f>tbl_data!P13</f>
        <v xml:space="preserve">Prairie Mountain Health </v>
      </c>
      <c r="D11">
        <f>tbl_data!R13</f>
        <v>17.9451</v>
      </c>
      <c r="E11">
        <f>tbl_data!T13</f>
        <v>13.136699999999999</v>
      </c>
      <c r="F11" t="str">
        <f>tbl_data!U13</f>
        <v>*</v>
      </c>
    </row>
    <row r="12" spans="1:6" x14ac:dyDescent="0.25">
      <c r="B12" t="str">
        <f t="shared" si="0"/>
        <v>Interlake-Eastern RHA *</v>
      </c>
      <c r="C12" s="1" t="str">
        <f>tbl_data!P14</f>
        <v xml:space="preserve">Interlake-Eastern RHA </v>
      </c>
      <c r="D12">
        <f>tbl_data!R14</f>
        <v>9.5418000000000003</v>
      </c>
      <c r="E12">
        <f>tbl_data!T14</f>
        <v>11.2529</v>
      </c>
      <c r="F12" t="str">
        <f>tbl_data!U14</f>
        <v>*</v>
      </c>
    </row>
    <row r="13" spans="1:6" x14ac:dyDescent="0.25">
      <c r="B13" t="str">
        <f t="shared" si="0"/>
        <v>Northern Health Region *</v>
      </c>
      <c r="C13" s="1" t="str">
        <f>tbl_data!P15</f>
        <v xml:space="preserve">Northern Health Region </v>
      </c>
      <c r="D13">
        <f>tbl_data!R15</f>
        <v>2.7075999999999998</v>
      </c>
      <c r="E13">
        <f>tbl_data!T15</f>
        <v>9.8021999999999991</v>
      </c>
      <c r="F13" t="str">
        <f>tbl_data!U15</f>
        <v>*</v>
      </c>
    </row>
    <row r="14" spans="1:6" x14ac:dyDescent="0.25">
      <c r="A14" t="s">
        <v>206</v>
      </c>
      <c r="B14" t="str">
        <f t="shared" si="0"/>
        <v>0*</v>
      </c>
      <c r="C14" s="63">
        <f>tbl_data!P19</f>
        <v>0</v>
      </c>
      <c r="D14" s="15">
        <f>tbl_data!R19</f>
        <v>57.989800000000002</v>
      </c>
      <c r="E14" s="15">
        <f>tbl_data!T19</f>
        <v>55.656399999999998</v>
      </c>
      <c r="F14" t="str">
        <f>tbl_data!U19</f>
        <v>*</v>
      </c>
    </row>
    <row r="15" spans="1:6" x14ac:dyDescent="0.25">
      <c r="B15" t="str">
        <f t="shared" si="0"/>
        <v>1*</v>
      </c>
      <c r="C15" s="63">
        <f>tbl_data!P20</f>
        <v>1</v>
      </c>
      <c r="D15" s="15">
        <f>tbl_data!R20</f>
        <v>25.226299999999998</v>
      </c>
      <c r="E15" s="15">
        <f>tbl_data!T20</f>
        <v>20.631399999999999</v>
      </c>
      <c r="F15" t="str">
        <f>tbl_data!U20</f>
        <v>*</v>
      </c>
    </row>
    <row r="16" spans="1:6" x14ac:dyDescent="0.25">
      <c r="B16" t="str">
        <f t="shared" si="0"/>
        <v>2*</v>
      </c>
      <c r="C16" s="63">
        <f>tbl_data!P21</f>
        <v>2</v>
      </c>
      <c r="D16" s="15">
        <f>tbl_data!R21</f>
        <v>8.7347999999999999</v>
      </c>
      <c r="E16" s="15">
        <f>tbl_data!T21</f>
        <v>10.383699999999999</v>
      </c>
      <c r="F16" t="str">
        <f>tbl_data!U21</f>
        <v>*</v>
      </c>
    </row>
    <row r="17" spans="1:6" x14ac:dyDescent="0.25">
      <c r="B17" t="str">
        <f t="shared" si="0"/>
        <v>3 or Higher*</v>
      </c>
      <c r="C17" s="63" t="str">
        <f>tbl_data!P22</f>
        <v>3 or Higher</v>
      </c>
      <c r="D17" s="15">
        <f>tbl_data!R22</f>
        <v>8.0490999999999993</v>
      </c>
      <c r="E17" s="15">
        <f>tbl_data!T22</f>
        <v>13.3285</v>
      </c>
      <c r="F17" t="str">
        <f>tbl_data!U22</f>
        <v>*</v>
      </c>
    </row>
    <row r="18" spans="1:6" x14ac:dyDescent="0.25">
      <c r="B18" t="str">
        <f t="shared" si="0"/>
        <v xml:space="preserve"> </v>
      </c>
    </row>
    <row r="19" spans="1:6" x14ac:dyDescent="0.25">
      <c r="B19" t="str">
        <f t="shared" si="0"/>
        <v xml:space="preserve"> </v>
      </c>
    </row>
    <row r="20" spans="1:6" x14ac:dyDescent="0.25">
      <c r="A20" s="1" t="s">
        <v>163</v>
      </c>
      <c r="B20" t="str">
        <f>IF(F20="*",CONCATENATE(A20,"*"),CONCATENATE(C20," "))</f>
        <v>SEFI-2*</v>
      </c>
      <c r="C20" s="13" t="s">
        <v>166</v>
      </c>
      <c r="D20" s="61" t="str">
        <f>FIXED(orig_data!F99,2)</f>
        <v>-0.02</v>
      </c>
      <c r="E20" s="61" t="str">
        <f>FIXED(orig_data!J99,2)</f>
        <v>0.11</v>
      </c>
      <c r="F20" t="str">
        <f>tbl_data!$U$17</f>
        <v>*</v>
      </c>
    </row>
    <row r="21" spans="1:6" x14ac:dyDescent="0.25">
      <c r="B21" t="str">
        <f t="shared" si="0"/>
        <v xml:space="preserve"> </v>
      </c>
      <c r="C21" s="14"/>
    </row>
    <row r="22" spans="1:6" x14ac:dyDescent="0.25">
      <c r="A22" t="s">
        <v>164</v>
      </c>
      <c r="B22" t="str">
        <f>CONCATENATE(B20,": linked (",D20,") and unlinked (",E20,")")</f>
        <v>SEFI-2*: linked (-0.02) and unlinked (0.11)</v>
      </c>
    </row>
    <row r="23" spans="1:6" x14ac:dyDescent="0.25">
      <c r="B23" s="50" t="s">
        <v>167</v>
      </c>
    </row>
    <row r="24" spans="1:6" x14ac:dyDescent="0.25">
      <c r="A24" s="48" t="s">
        <v>165</v>
      </c>
      <c r="B24" s="51" t="str">
        <f>CONCATENATE(B22,CHAR(10),B23)</f>
        <v>SEFI-2*: linked (-0.02) and unlinked (0.11)
* Indicates a statistically significant difference between linked and unlinked antibiotic dispensations (p&lt;0.05).</v>
      </c>
    </row>
    <row r="25" spans="1:6" x14ac:dyDescent="0.25">
      <c r="A25" s="48"/>
      <c r="B25" s="51"/>
    </row>
    <row r="26" spans="1:6" x14ac:dyDescent="0.25">
      <c r="B26" s="52" t="str">
        <f t="shared" si="0"/>
        <v xml:space="preserve"> </v>
      </c>
      <c r="C26" s="53"/>
      <c r="D26" s="52" t="s">
        <v>101</v>
      </c>
      <c r="E26" s="52" t="s">
        <v>101</v>
      </c>
      <c r="F26" s="52"/>
    </row>
    <row r="27" spans="1:6" x14ac:dyDescent="0.25">
      <c r="B27" s="52"/>
      <c r="C27" s="54" t="s">
        <v>146</v>
      </c>
      <c r="D27" s="55" t="s">
        <v>103</v>
      </c>
      <c r="E27" s="55"/>
      <c r="F27" s="55" t="s">
        <v>125</v>
      </c>
    </row>
    <row r="28" spans="1:6" x14ac:dyDescent="0.25">
      <c r="B28" s="52" t="s">
        <v>157</v>
      </c>
      <c r="C28" s="52"/>
      <c r="D28" s="55" t="s">
        <v>99</v>
      </c>
      <c r="E28" s="55" t="s">
        <v>100</v>
      </c>
      <c r="F28" s="55"/>
    </row>
    <row r="29" spans="1:6" x14ac:dyDescent="0.25">
      <c r="A29" t="s">
        <v>143</v>
      </c>
      <c r="B29" t="str">
        <f t="shared" si="0"/>
        <v>Female*</v>
      </c>
      <c r="C29" s="14" t="str">
        <f>tbl_data!P30</f>
        <v>Female</v>
      </c>
      <c r="D29" s="15">
        <f>tbl_data!R30</f>
        <v>28.6813</v>
      </c>
      <c r="E29" s="15">
        <f>tbl_data!T30</f>
        <v>27.438600000000001</v>
      </c>
      <c r="F29" t="str">
        <f>tbl_data!U30</f>
        <v>*</v>
      </c>
    </row>
    <row r="30" spans="1:6" x14ac:dyDescent="0.25">
      <c r="B30" t="str">
        <f t="shared" si="0"/>
        <v>Male*</v>
      </c>
      <c r="C30" s="14" t="str">
        <f>tbl_data!P31</f>
        <v>Male</v>
      </c>
      <c r="D30" s="15">
        <f>tbl_data!R31</f>
        <v>71.272499999999994</v>
      </c>
      <c r="E30" s="15">
        <f>tbl_data!T31</f>
        <v>62.224600000000002</v>
      </c>
      <c r="F30" t="str">
        <f>tbl_data!U31</f>
        <v>*</v>
      </c>
    </row>
    <row r="31" spans="1:6" x14ac:dyDescent="0.25">
      <c r="B31" t="str">
        <f t="shared" si="0"/>
        <v>Unknown*</v>
      </c>
      <c r="C31" s="14" t="str">
        <f>tbl_data!P32</f>
        <v>Unknown</v>
      </c>
      <c r="D31" s="15">
        <f>tbl_data!R32</f>
        <v>4.6300000000000001E-2</v>
      </c>
      <c r="E31" s="15">
        <f>tbl_data!T32</f>
        <v>10.3368</v>
      </c>
      <c r="F31" t="str">
        <f>tbl_data!U32</f>
        <v>*</v>
      </c>
    </row>
    <row r="32" spans="1:6" x14ac:dyDescent="0.25">
      <c r="A32" t="s">
        <v>111</v>
      </c>
      <c r="B32" t="str">
        <f t="shared" si="0"/>
        <v>Southern Health-Santé Sud*</v>
      </c>
      <c r="C32" s="14" t="str">
        <f>tbl_data!P34</f>
        <v>Southern Health-Santé Sud</v>
      </c>
      <c r="D32" s="15">
        <f>tbl_data!R34</f>
        <v>9.4515999999999991</v>
      </c>
      <c r="E32" s="15">
        <f>tbl_data!T34</f>
        <v>8.0254999999999992</v>
      </c>
      <c r="F32" t="str">
        <f>tbl_data!U34</f>
        <v>*</v>
      </c>
    </row>
    <row r="33" spans="1:6" x14ac:dyDescent="0.25">
      <c r="B33" t="str">
        <f t="shared" si="0"/>
        <v>Winnipeg RHA*</v>
      </c>
      <c r="C33" s="14" t="str">
        <f>tbl_data!P35</f>
        <v>Winnipeg RHA</v>
      </c>
      <c r="D33" s="15">
        <f>tbl_data!R35</f>
        <v>63.609000000000002</v>
      </c>
      <c r="E33" s="15">
        <f>tbl_data!T35</f>
        <v>48.035699999999999</v>
      </c>
      <c r="F33" t="str">
        <f>tbl_data!U35</f>
        <v>*</v>
      </c>
    </row>
    <row r="34" spans="1:6" x14ac:dyDescent="0.25">
      <c r="B34" t="str">
        <f t="shared" si="0"/>
        <v>Prairie Mountain Health*</v>
      </c>
      <c r="C34" s="14" t="str">
        <f>tbl_data!P36</f>
        <v>Prairie Mountain Health</v>
      </c>
      <c r="D34" s="15">
        <f>tbl_data!R36</f>
        <v>17.9587</v>
      </c>
      <c r="E34" s="15">
        <f>tbl_data!T36</f>
        <v>9.9153000000000002</v>
      </c>
      <c r="F34" t="str">
        <f>tbl_data!U36</f>
        <v>*</v>
      </c>
    </row>
    <row r="35" spans="1:6" x14ac:dyDescent="0.25">
      <c r="B35" t="str">
        <f t="shared" si="0"/>
        <v>Interlake-Eastern RHA*</v>
      </c>
      <c r="C35" s="14" t="str">
        <f>tbl_data!P37</f>
        <v>Interlake-Eastern RHA</v>
      </c>
      <c r="D35" s="15">
        <f>tbl_data!R37</f>
        <v>6.7012</v>
      </c>
      <c r="E35" s="15">
        <f>tbl_data!T37</f>
        <v>6.4480000000000004</v>
      </c>
      <c r="F35" t="str">
        <f>tbl_data!U37</f>
        <v>*</v>
      </c>
    </row>
    <row r="36" spans="1:6" x14ac:dyDescent="0.25">
      <c r="B36" t="str">
        <f t="shared" si="0"/>
        <v>Northern Health Region*</v>
      </c>
      <c r="C36" s="14" t="str">
        <f>tbl_data!P38</f>
        <v>Northern Health Region</v>
      </c>
      <c r="D36" s="15">
        <f>tbl_data!R38</f>
        <v>1.9856</v>
      </c>
      <c r="E36" s="15">
        <f>tbl_data!T38</f>
        <v>4.9310999999999998</v>
      </c>
      <c r="F36" t="str">
        <f>tbl_data!U38</f>
        <v>*</v>
      </c>
    </row>
    <row r="37" spans="1:6" x14ac:dyDescent="0.25">
      <c r="B37" t="str">
        <f t="shared" si="0"/>
        <v>Unknown*</v>
      </c>
      <c r="C37" s="14" t="str">
        <f>tbl_data!P39</f>
        <v>Unknown</v>
      </c>
      <c r="D37" s="15">
        <f>tbl_data!R39</f>
        <v>0.29380000000000001</v>
      </c>
      <c r="E37" s="15">
        <f>tbl_data!T39</f>
        <v>22.644400000000001</v>
      </c>
      <c r="F37" t="str">
        <f>tbl_data!U39</f>
        <v>*</v>
      </c>
    </row>
    <row r="38" spans="1:6" x14ac:dyDescent="0.25">
      <c r="A38" t="s">
        <v>158</v>
      </c>
      <c r="B38" t="str">
        <f t="shared" si="0"/>
        <v>Fee-for-Service*</v>
      </c>
      <c r="C38" s="14" t="str">
        <f>tbl_data!P41</f>
        <v>Fee-for-Service</v>
      </c>
      <c r="D38" s="15">
        <f>tbl_data!R41</f>
        <v>84.685900000000004</v>
      </c>
      <c r="E38" s="15">
        <f>tbl_data!T41</f>
        <v>72.3309</v>
      </c>
      <c r="F38" t="str">
        <f>tbl_data!U41</f>
        <v>*</v>
      </c>
    </row>
    <row r="39" spans="1:6" x14ac:dyDescent="0.25">
      <c r="B39" t="str">
        <f t="shared" si="0"/>
        <v>Salary or Mixed*</v>
      </c>
      <c r="C39" s="14" t="str">
        <f>tbl_data!P42</f>
        <v>Salary or Mixed</v>
      </c>
      <c r="D39" s="15">
        <f>tbl_data!R42</f>
        <v>15.267899999999999</v>
      </c>
      <c r="E39" s="15">
        <f>tbl_data!T42</f>
        <v>17.3323</v>
      </c>
      <c r="F39" t="str">
        <f>tbl_data!U42</f>
        <v>*</v>
      </c>
    </row>
    <row r="40" spans="1:6" x14ac:dyDescent="0.25">
      <c r="B40" t="str">
        <f t="shared" si="0"/>
        <v>Unknown*</v>
      </c>
      <c r="C40" s="14" t="str">
        <f>tbl_data!P43</f>
        <v>Unknown</v>
      </c>
      <c r="D40" s="15">
        <f>tbl_data!R43</f>
        <v>4.6300000000000001E-2</v>
      </c>
      <c r="E40" s="15">
        <f>tbl_data!T43</f>
        <v>10.3368</v>
      </c>
      <c r="F40" t="str">
        <f>tbl_data!U43</f>
        <v>*</v>
      </c>
    </row>
    <row r="41" spans="1:6" ht="30" x14ac:dyDescent="0.25">
      <c r="A41" s="49" t="s">
        <v>160</v>
      </c>
      <c r="B41" t="str">
        <f t="shared" si="0"/>
        <v>Yes*</v>
      </c>
      <c r="C41" s="14" t="str">
        <f>tbl_data!P45</f>
        <v>Yes</v>
      </c>
      <c r="D41" s="15">
        <f>tbl_data!R45</f>
        <v>47.287500000000001</v>
      </c>
      <c r="E41" s="15">
        <f>tbl_data!T45</f>
        <v>64.088899999999995</v>
      </c>
      <c r="F41" t="str">
        <f>tbl_data!U45</f>
        <v>*</v>
      </c>
    </row>
    <row r="42" spans="1:6" x14ac:dyDescent="0.25">
      <c r="B42" t="str">
        <f t="shared" si="0"/>
        <v>No*</v>
      </c>
      <c r="C42" s="14" t="str">
        <f>tbl_data!P46</f>
        <v>No</v>
      </c>
      <c r="D42" s="15">
        <f>tbl_data!R46</f>
        <v>52.712499999999999</v>
      </c>
      <c r="E42" s="15">
        <f>tbl_data!T46</f>
        <v>35.911099999999998</v>
      </c>
      <c r="F42" t="str">
        <f>tbl_data!U46</f>
        <v>*</v>
      </c>
    </row>
    <row r="43" spans="1:6" ht="30" x14ac:dyDescent="0.25">
      <c r="A43" s="49" t="s">
        <v>159</v>
      </c>
      <c r="B43" t="str">
        <f t="shared" si="0"/>
        <v>Canada or United States*</v>
      </c>
      <c r="C43" s="14" t="str">
        <f>tbl_data!P48</f>
        <v>Canada or United States</v>
      </c>
      <c r="D43" s="15">
        <f>tbl_data!R48</f>
        <v>36.210299999999997</v>
      </c>
      <c r="E43" s="15">
        <f>tbl_data!T48</f>
        <v>52.448399999999999</v>
      </c>
      <c r="F43" t="str">
        <f>tbl_data!U48</f>
        <v>*</v>
      </c>
    </row>
    <row r="44" spans="1:6" x14ac:dyDescent="0.25">
      <c r="B44" t="str">
        <f t="shared" si="0"/>
        <v>Other*</v>
      </c>
      <c r="C44" s="14" t="str">
        <f>tbl_data!P49</f>
        <v>Other</v>
      </c>
      <c r="D44" s="15">
        <f>tbl_data!R49</f>
        <v>63.743400000000001</v>
      </c>
      <c r="E44" s="15">
        <f>tbl_data!T49</f>
        <v>37.214799999999997</v>
      </c>
      <c r="F44" t="str">
        <f>tbl_data!U49</f>
        <v>*</v>
      </c>
    </row>
    <row r="45" spans="1:6" x14ac:dyDescent="0.25">
      <c r="B45" t="str">
        <f t="shared" si="0"/>
        <v>Unknown*</v>
      </c>
      <c r="C45" s="14" t="str">
        <f>tbl_data!P50</f>
        <v>Unknown</v>
      </c>
      <c r="D45" s="15">
        <f>tbl_data!R50</f>
        <v>4.6300000000000001E-2</v>
      </c>
      <c r="E45" s="15">
        <f>tbl_data!T50</f>
        <v>10.3368</v>
      </c>
      <c r="F45" t="str">
        <f>tbl_data!U50</f>
        <v>*</v>
      </c>
    </row>
    <row r="46" spans="1:6" x14ac:dyDescent="0.25">
      <c r="A46" t="s">
        <v>203</v>
      </c>
      <c r="B46" t="str">
        <f>IF(F46="*",CONCATENATE(C46,"*"),CONCATENATE(C46," "))</f>
        <v>Yes*</v>
      </c>
      <c r="C46" s="14" t="str">
        <f>tbl_data!P52</f>
        <v>Yes</v>
      </c>
      <c r="D46" s="15">
        <f>tbl_data!R52</f>
        <v>42.496000000000002</v>
      </c>
      <c r="E46" s="15">
        <f>tbl_data!T52</f>
        <v>26.52</v>
      </c>
      <c r="F46" t="str">
        <f>tbl_data!U52</f>
        <v>*</v>
      </c>
    </row>
    <row r="47" spans="1:6" x14ac:dyDescent="0.25">
      <c r="B47" t="str">
        <f>IF(F47="*",CONCATENATE(C47,"*"),CONCATENATE(C47," "))</f>
        <v>No*</v>
      </c>
      <c r="C47" s="14" t="str">
        <f>tbl_data!P53</f>
        <v>No</v>
      </c>
      <c r="D47" s="15">
        <f>tbl_data!R53</f>
        <v>51.076500000000003</v>
      </c>
      <c r="E47" s="15">
        <f>tbl_data!T53</f>
        <v>59.7181</v>
      </c>
      <c r="F47" t="str">
        <f>tbl_data!U53</f>
        <v>*</v>
      </c>
    </row>
    <row r="48" spans="1:6" x14ac:dyDescent="0.25">
      <c r="B48" t="str">
        <f>IF(F48="*",CONCATENATE(C48,"*"),CONCATENATE(C48," "))</f>
        <v>No Majority of Care Provider Identified*</v>
      </c>
      <c r="C48" s="14" t="str">
        <f>tbl_data!P54</f>
        <v>No Majority of Care Provider Identified</v>
      </c>
      <c r="D48" s="15">
        <f>tbl_data!R54</f>
        <v>6.4273999999999996</v>
      </c>
      <c r="E48" s="15">
        <f>tbl_data!T54</f>
        <v>13.761900000000001</v>
      </c>
      <c r="F48" t="str">
        <f>tbl_data!U54</f>
        <v>*</v>
      </c>
    </row>
    <row r="49" spans="1:6" ht="30" x14ac:dyDescent="0.25">
      <c r="A49" s="49" t="s">
        <v>161</v>
      </c>
      <c r="B49" t="str">
        <f t="shared" si="0"/>
        <v>2014 *</v>
      </c>
      <c r="C49" s="14" t="str">
        <f>tbl_data!P58</f>
        <v xml:space="preserve">2014 </v>
      </c>
      <c r="D49">
        <f>tbl_data!R58</f>
        <v>32.856000000000002</v>
      </c>
      <c r="E49">
        <f>tbl_data!T58</f>
        <v>32.663400000000003</v>
      </c>
      <c r="F49" t="str">
        <f>tbl_data!U58</f>
        <v>*</v>
      </c>
    </row>
    <row r="50" spans="1:6" x14ac:dyDescent="0.25">
      <c r="B50" t="str">
        <f t="shared" si="0"/>
        <v>2015 *</v>
      </c>
      <c r="C50" s="14" t="str">
        <f>tbl_data!P59</f>
        <v xml:space="preserve">2015 </v>
      </c>
      <c r="D50">
        <f>tbl_data!R59</f>
        <v>33.533099999999997</v>
      </c>
      <c r="E50">
        <f>tbl_data!T59</f>
        <v>33.302</v>
      </c>
      <c r="F50" t="str">
        <f>tbl_data!U59</f>
        <v>*</v>
      </c>
    </row>
    <row r="51" spans="1:6" x14ac:dyDescent="0.25">
      <c r="B51" t="str">
        <f t="shared" si="0"/>
        <v>2016 *</v>
      </c>
      <c r="C51" s="14" t="str">
        <f>tbl_data!P60</f>
        <v xml:space="preserve">2016 </v>
      </c>
      <c r="D51">
        <f>tbl_data!R60</f>
        <v>33.610900000000001</v>
      </c>
      <c r="E51">
        <f>tbl_data!T60</f>
        <v>34.034599999999998</v>
      </c>
      <c r="F51" t="str">
        <f>tbl_data!U60</f>
        <v>*</v>
      </c>
    </row>
    <row r="52" spans="1:6" x14ac:dyDescent="0.25">
      <c r="A52" s="1" t="s">
        <v>168</v>
      </c>
      <c r="B52" t="str">
        <f t="shared" si="0"/>
        <v>Tetracyclines (J01A) *</v>
      </c>
      <c r="C52" s="14" t="str">
        <f>tbl_data!P62</f>
        <v xml:space="preserve">Tetracyclines (J01A) </v>
      </c>
      <c r="D52">
        <f>tbl_data!R62</f>
        <v>4.4420999999999999</v>
      </c>
      <c r="E52">
        <f>tbl_data!T62</f>
        <v>15.5885</v>
      </c>
      <c r="F52" t="str">
        <f>tbl_data!U62</f>
        <v>*</v>
      </c>
    </row>
    <row r="53" spans="1:6" x14ac:dyDescent="0.25">
      <c r="B53" t="str">
        <f t="shared" si="0"/>
        <v>Beta-Lactam Penicillins (J01C) *</v>
      </c>
      <c r="C53" s="14" t="str">
        <f>tbl_data!P63</f>
        <v xml:space="preserve">Beta-Lactam Penicillins (J01C) </v>
      </c>
      <c r="D53">
        <f>tbl_data!R63</f>
        <v>27.887699999999999</v>
      </c>
      <c r="E53">
        <f>tbl_data!T63</f>
        <v>16.024999999999999</v>
      </c>
      <c r="F53" t="str">
        <f>tbl_data!U63</f>
        <v>*</v>
      </c>
    </row>
    <row r="54" spans="1:6" x14ac:dyDescent="0.25">
      <c r="B54" t="str">
        <f t="shared" si="0"/>
        <v>Cephalosporins (J01D) *</v>
      </c>
      <c r="C54" s="14" t="str">
        <f>tbl_data!P64</f>
        <v xml:space="preserve">Cephalosporins (J01D) </v>
      </c>
      <c r="D54">
        <f>tbl_data!R64</f>
        <v>12.5966</v>
      </c>
      <c r="E54">
        <f>tbl_data!T64</f>
        <v>12.6356</v>
      </c>
      <c r="F54" t="str">
        <f>tbl_data!U64</f>
        <v>*</v>
      </c>
    </row>
    <row r="55" spans="1:6" x14ac:dyDescent="0.25">
      <c r="B55" t="str">
        <f t="shared" si="0"/>
        <v>Sulfonamides and Trimethoprims (J01E) *</v>
      </c>
      <c r="C55" s="14" t="str">
        <f>tbl_data!P65</f>
        <v xml:space="preserve">Sulfonamides and Trimethoprims (J01E) </v>
      </c>
      <c r="D55">
        <f>tbl_data!R65</f>
        <v>5.7154999999999996</v>
      </c>
      <c r="E55">
        <f>tbl_data!T65</f>
        <v>11.330299999999999</v>
      </c>
      <c r="F55" t="str">
        <f>tbl_data!U65</f>
        <v>*</v>
      </c>
    </row>
    <row r="56" spans="1:6" x14ac:dyDescent="0.25">
      <c r="B56" t="str">
        <f t="shared" si="0"/>
        <v>Macrolides, Lincosamides and Streptogramins (J01F) *</v>
      </c>
      <c r="C56" s="14" t="str">
        <f>tbl_data!P66</f>
        <v xml:space="preserve">Macrolides, Lincosamides and Streptogramins (J01F) </v>
      </c>
      <c r="D56">
        <f>tbl_data!R66</f>
        <v>26.229500000000002</v>
      </c>
      <c r="E56">
        <f>tbl_data!T66</f>
        <v>14.632</v>
      </c>
      <c r="F56" t="str">
        <f>tbl_data!U66</f>
        <v>*</v>
      </c>
    </row>
    <row r="57" spans="1:6" x14ac:dyDescent="0.25">
      <c r="B57" t="str">
        <f t="shared" si="0"/>
        <v>Quinolones (J01M) *</v>
      </c>
      <c r="C57" s="14" t="str">
        <f>tbl_data!P67</f>
        <v xml:space="preserve">Quinolones (J01M) </v>
      </c>
      <c r="D57">
        <f>tbl_data!R67</f>
        <v>15.0984</v>
      </c>
      <c r="E57">
        <f>tbl_data!T67</f>
        <v>17.703800000000001</v>
      </c>
      <c r="F57" t="str">
        <f>tbl_data!U67</f>
        <v>*</v>
      </c>
    </row>
    <row r="58" spans="1:6" x14ac:dyDescent="0.25">
      <c r="B58" t="str">
        <f t="shared" si="0"/>
        <v>Other Antibiotics (J01X) *</v>
      </c>
      <c r="C58" s="14" t="str">
        <f>tbl_data!P68</f>
        <v xml:space="preserve">Other Antibiotics (J01X) </v>
      </c>
      <c r="D58">
        <f>tbl_data!R68</f>
        <v>7.7904999999999998</v>
      </c>
      <c r="E58">
        <f>tbl_data!T68</f>
        <v>11.448600000000001</v>
      </c>
      <c r="F58" t="str">
        <f>tbl_data!U68</f>
        <v>*</v>
      </c>
    </row>
    <row r="59" spans="1:6" x14ac:dyDescent="0.25">
      <c r="B59" t="str">
        <f t="shared" si="0"/>
        <v>Unclassified*</v>
      </c>
      <c r="C59" s="14" t="s">
        <v>154</v>
      </c>
      <c r="D59">
        <f>tbl_data!R69</f>
        <v>0.24440000000000001</v>
      </c>
      <c r="E59">
        <f>tbl_data!T69</f>
        <v>0.63569999999999993</v>
      </c>
      <c r="F59" t="str">
        <f>tbl_data!U69</f>
        <v>*</v>
      </c>
    </row>
    <row r="60" spans="1:6" x14ac:dyDescent="0.25">
      <c r="B60" t="str">
        <f t="shared" si="0"/>
        <v xml:space="preserve"> </v>
      </c>
      <c r="C60" s="14"/>
    </row>
    <row r="61" spans="1:6" x14ac:dyDescent="0.25">
      <c r="B61" t="str">
        <f t="shared" si="0"/>
        <v xml:space="preserve"> </v>
      </c>
    </row>
    <row r="62" spans="1:6" x14ac:dyDescent="0.25">
      <c r="A62" s="1" t="s">
        <v>144</v>
      </c>
      <c r="B62" t="str">
        <f>IF(F62="*",CONCATENATE(A62,"*"),CONCATENATE(C62," "))</f>
        <v>Age (Years)*</v>
      </c>
      <c r="C62" s="13"/>
      <c r="D62" s="61" t="str">
        <f>FIXED(orig_data!F98,2)</f>
        <v>50.44</v>
      </c>
      <c r="E62" s="61" t="str">
        <f>FIXED(orig_data!J98,2)</f>
        <v>49.27</v>
      </c>
      <c r="F62" t="str">
        <f>tbl_data!$U$28</f>
        <v>*</v>
      </c>
    </row>
    <row r="63" spans="1:6" x14ac:dyDescent="0.25">
      <c r="A63" s="1" t="s">
        <v>172</v>
      </c>
      <c r="B63" t="str">
        <f>IF(F63="*",CONCATENATE(A63,"*"),CONCATENATE(C63," "))</f>
        <v>Visits per Day*</v>
      </c>
      <c r="C63" s="13"/>
      <c r="D63" s="61" t="str">
        <f>FIXED(orig_data!F97,2)</f>
        <v>6.92</v>
      </c>
      <c r="E63" s="61" t="str">
        <f>FIXED(orig_data!J97,2)</f>
        <v>4.80</v>
      </c>
      <c r="F63" t="str">
        <f>tbl_data!$U$56</f>
        <v>*</v>
      </c>
    </row>
    <row r="65" spans="1:8" x14ac:dyDescent="0.25">
      <c r="A65" t="s">
        <v>164</v>
      </c>
      <c r="B65" t="str">
        <f>CONCATENATE(B62,": linked (",D62,"), unlinked (",E62,"); ",B63,": linked (",D63,"), unlinked (",E63,").")</f>
        <v>Age (Years)*: linked (50.44), unlinked (49.27); Visits per Day*: linked (6.92), unlinked (4.80).</v>
      </c>
    </row>
    <row r="66" spans="1:8" x14ac:dyDescent="0.25">
      <c r="B66" s="50" t="s">
        <v>167</v>
      </c>
    </row>
    <row r="67" spans="1:8" x14ac:dyDescent="0.25">
      <c r="B67" s="57" t="s">
        <v>171</v>
      </c>
    </row>
    <row r="68" spans="1:8" x14ac:dyDescent="0.25">
      <c r="A68" s="48" t="s">
        <v>165</v>
      </c>
      <c r="B68" s="96" t="str">
        <f>CONCATENATE(B65,CHAR(10),B66,CHAR(10),B67)</f>
        <v>Age (Years)*: linked (50.44), unlinked (49.27); Visits per Day*: linked (6.92), unlinked (4.80).
* Indicates a statistically significant difference between linked and unlinked antibiotic dispensations (p&lt;0.05).
**  Unclassified comprises the drug amoxicillin/clarithromycin.</v>
      </c>
      <c r="C68" s="96"/>
      <c r="D68" s="96"/>
      <c r="E68" s="96"/>
      <c r="F68" s="96"/>
      <c r="G68" s="96"/>
      <c r="H68" s="96"/>
    </row>
    <row r="69" spans="1:8" x14ac:dyDescent="0.25">
      <c r="A69" t="s">
        <v>173</v>
      </c>
      <c r="B69" s="96"/>
      <c r="C69" s="96"/>
      <c r="D69" s="96"/>
      <c r="E69" s="96"/>
      <c r="F69" s="96"/>
      <c r="G69" s="96"/>
      <c r="H69" s="96"/>
    </row>
    <row r="70" spans="1:8" x14ac:dyDescent="0.25">
      <c r="B70" s="96"/>
      <c r="C70" s="96"/>
      <c r="D70" s="96"/>
      <c r="E70" s="96"/>
      <c r="F70" s="96"/>
      <c r="G70" s="96"/>
      <c r="H70" s="96"/>
    </row>
    <row r="71" spans="1:8" x14ac:dyDescent="0.25">
      <c r="B71" s="96"/>
      <c r="C71" s="96"/>
      <c r="D71" s="96"/>
      <c r="E71" s="96"/>
      <c r="F71" s="96"/>
      <c r="G71" s="96"/>
      <c r="H71" s="96"/>
    </row>
  </sheetData>
  <mergeCells count="1">
    <mergeCell ref="B68:H71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theme="4"/>
  </sheetPr>
  <dimension ref="A1:E27"/>
  <sheetViews>
    <sheetView workbookViewId="0">
      <selection activeCell="G42" sqref="G42"/>
    </sheetView>
  </sheetViews>
  <sheetFormatPr defaultRowHeight="14.25" x14ac:dyDescent="0.2"/>
  <cols>
    <col min="1" max="1" width="36.140625" style="4" customWidth="1"/>
    <col min="2" max="2" width="10.42578125" style="4" customWidth="1"/>
    <col min="3" max="3" width="17.7109375" style="4" customWidth="1"/>
    <col min="4" max="4" width="10.42578125" style="4" customWidth="1"/>
    <col min="5" max="5" width="17.7109375" style="4" customWidth="1"/>
    <col min="6" max="16384" width="9.140625" style="4"/>
  </cols>
  <sheetData>
    <row r="1" spans="1:5" ht="22.5" customHeight="1" x14ac:dyDescent="0.2">
      <c r="A1" s="97" t="s">
        <v>222</v>
      </c>
      <c r="B1" s="97"/>
      <c r="C1" s="97"/>
      <c r="D1" s="97"/>
      <c r="E1" s="97"/>
    </row>
    <row r="2" spans="1:5" x14ac:dyDescent="0.2">
      <c r="A2" s="100" t="s">
        <v>150</v>
      </c>
      <c r="B2" s="100"/>
      <c r="C2" s="100"/>
      <c r="D2" s="100"/>
      <c r="E2" s="100"/>
    </row>
    <row r="3" spans="1:5" ht="6" customHeight="1" x14ac:dyDescent="0.2">
      <c r="A3" s="99"/>
      <c r="B3" s="99"/>
      <c r="C3" s="99"/>
      <c r="D3" s="99"/>
      <c r="E3" s="99"/>
    </row>
    <row r="4" spans="1:5" ht="26.25" customHeight="1" x14ac:dyDescent="0.2">
      <c r="A4" s="105" t="s">
        <v>113</v>
      </c>
      <c r="B4" s="101" t="s">
        <v>142</v>
      </c>
      <c r="C4" s="101"/>
      <c r="D4" s="101"/>
      <c r="E4" s="102"/>
    </row>
    <row r="5" spans="1:5" ht="15" customHeight="1" x14ac:dyDescent="0.2">
      <c r="A5" s="106"/>
      <c r="B5" s="103" t="s">
        <v>99</v>
      </c>
      <c r="C5" s="103"/>
      <c r="D5" s="103" t="s">
        <v>100</v>
      </c>
      <c r="E5" s="104"/>
    </row>
    <row r="6" spans="1:5" x14ac:dyDescent="0.2">
      <c r="A6" s="106"/>
      <c r="B6" s="11" t="s">
        <v>110</v>
      </c>
      <c r="C6" s="11" t="s">
        <v>198</v>
      </c>
      <c r="D6" s="11" t="s">
        <v>110</v>
      </c>
      <c r="E6" s="12" t="s">
        <v>198</v>
      </c>
    </row>
    <row r="7" spans="1:5" ht="14.25" customHeight="1" x14ac:dyDescent="0.2">
      <c r="A7" s="32" t="str">
        <f>tbl_data!B4</f>
        <v>Age Group (Years)</v>
      </c>
      <c r="B7" s="64"/>
      <c r="C7" s="22"/>
      <c r="D7" s="64"/>
      <c r="E7" s="35"/>
    </row>
    <row r="8" spans="1:5" ht="14.25" customHeight="1" x14ac:dyDescent="0.2">
      <c r="A8" s="10" t="str">
        <f>tbl_data!P5</f>
        <v>15-64</v>
      </c>
      <c r="B8" s="30">
        <f>tbl_data!Q5</f>
        <v>1053164</v>
      </c>
      <c r="C8" s="36">
        <f>tbl_data!R5</f>
        <v>78.693700000000007</v>
      </c>
      <c r="D8" s="75">
        <f>tbl_data!S5</f>
        <v>375131</v>
      </c>
      <c r="E8" s="37">
        <f>tbl_data!T5</f>
        <v>74.334299999999999</v>
      </c>
    </row>
    <row r="9" spans="1:5" ht="14.25" customHeight="1" x14ac:dyDescent="0.2">
      <c r="A9" s="7" t="str">
        <f>tbl_data!P6</f>
        <v>65 and Older</v>
      </c>
      <c r="B9" s="31">
        <f>tbl_data!Q6</f>
        <v>285144</v>
      </c>
      <c r="C9" s="38">
        <f>tbl_data!R6</f>
        <v>21.3063</v>
      </c>
      <c r="D9" s="77">
        <f>tbl_data!S6</f>
        <v>129523</v>
      </c>
      <c r="E9" s="39">
        <f>tbl_data!T6</f>
        <v>25.665700000000001</v>
      </c>
    </row>
    <row r="10" spans="1:5" ht="14.25" customHeight="1" x14ac:dyDescent="0.2">
      <c r="A10" s="5" t="str">
        <f>tbl_data!P7</f>
        <v>Sex</v>
      </c>
      <c r="B10" s="8"/>
      <c r="C10" s="20"/>
      <c r="D10" s="76"/>
      <c r="E10" s="34"/>
    </row>
    <row r="11" spans="1:5" ht="14.25" customHeight="1" x14ac:dyDescent="0.2">
      <c r="A11" s="6" t="str">
        <f>tbl_data!P8</f>
        <v>Female</v>
      </c>
      <c r="B11" s="30">
        <f>tbl_data!Q8</f>
        <v>846222</v>
      </c>
      <c r="C11" s="36">
        <f>tbl_data!R8</f>
        <v>63.230699999999999</v>
      </c>
      <c r="D11" s="75">
        <f>tbl_data!S8</f>
        <v>299998</v>
      </c>
      <c r="E11" s="37">
        <f>tbl_data!T8</f>
        <v>59.446300000000001</v>
      </c>
    </row>
    <row r="12" spans="1:5" ht="14.25" customHeight="1" x14ac:dyDescent="0.2">
      <c r="A12" s="7" t="str">
        <f>tbl_data!P9</f>
        <v>Male</v>
      </c>
      <c r="B12" s="31">
        <f>tbl_data!Q9</f>
        <v>953845</v>
      </c>
      <c r="C12" s="38">
        <f>tbl_data!R9</f>
        <v>71.272499999999994</v>
      </c>
      <c r="D12" s="77">
        <f>tbl_data!S9</f>
        <v>314019</v>
      </c>
      <c r="E12" s="39">
        <f>tbl_data!T9</f>
        <v>62.224600000000002</v>
      </c>
    </row>
    <row r="13" spans="1:5" x14ac:dyDescent="0.2">
      <c r="A13" s="5" t="str">
        <f>tbl_data!P10</f>
        <v>Residence</v>
      </c>
      <c r="B13" s="8"/>
      <c r="C13" s="8"/>
      <c r="D13" s="76"/>
      <c r="E13" s="9"/>
    </row>
    <row r="14" spans="1:5" ht="14.25" customHeight="1" x14ac:dyDescent="0.2">
      <c r="A14" s="10" t="str">
        <f>tbl_data!P11</f>
        <v xml:space="preserve">Southern Health-Santé Sud </v>
      </c>
      <c r="B14" s="30">
        <f>tbl_data!Q11</f>
        <v>154927</v>
      </c>
      <c r="C14" s="36">
        <f>tbl_data!R11</f>
        <v>11.5763</v>
      </c>
      <c r="D14" s="75">
        <f>tbl_data!S11</f>
        <v>60853</v>
      </c>
      <c r="E14" s="37">
        <f>tbl_data!T11</f>
        <v>12.058400000000001</v>
      </c>
    </row>
    <row r="15" spans="1:5" ht="14.25" customHeight="1" x14ac:dyDescent="0.2">
      <c r="A15" s="7" t="str">
        <f>tbl_data!P12</f>
        <v xml:space="preserve">Winnipeg RHA </v>
      </c>
      <c r="B15" s="31">
        <f>tbl_data!Q12</f>
        <v>779285</v>
      </c>
      <c r="C15" s="38">
        <f>tbl_data!R12</f>
        <v>58.229100000000003</v>
      </c>
      <c r="D15" s="77">
        <f>tbl_data!S12</f>
        <v>271251</v>
      </c>
      <c r="E15" s="39">
        <f>tbl_data!T12</f>
        <v>53.749899999999997</v>
      </c>
    </row>
    <row r="16" spans="1:5" ht="14.25" customHeight="1" x14ac:dyDescent="0.2">
      <c r="A16" s="10" t="str">
        <f>tbl_data!P13</f>
        <v xml:space="preserve">Prairie Mountain Health </v>
      </c>
      <c r="B16" s="30">
        <f>tbl_data!Q13</f>
        <v>240161</v>
      </c>
      <c r="C16" s="36">
        <f>tbl_data!R13</f>
        <v>17.9451</v>
      </c>
      <c r="D16" s="75">
        <f>tbl_data!S13</f>
        <v>66295</v>
      </c>
      <c r="E16" s="37">
        <f>tbl_data!T13</f>
        <v>13.136699999999999</v>
      </c>
    </row>
    <row r="17" spans="1:5" ht="14.25" customHeight="1" x14ac:dyDescent="0.2">
      <c r="A17" s="7" t="str">
        <f>tbl_data!P14</f>
        <v xml:space="preserve">Interlake-Eastern RHA </v>
      </c>
      <c r="B17" s="31">
        <f>tbl_data!Q14</f>
        <v>127699</v>
      </c>
      <c r="C17" s="38">
        <f>tbl_data!R14</f>
        <v>9.5418000000000003</v>
      </c>
      <c r="D17" s="77">
        <f>tbl_data!S14</f>
        <v>56788</v>
      </c>
      <c r="E17" s="39">
        <f>tbl_data!T14</f>
        <v>11.2529</v>
      </c>
    </row>
    <row r="18" spans="1:5" ht="14.25" customHeight="1" x14ac:dyDescent="0.2">
      <c r="A18" s="10" t="str">
        <f>tbl_data!P15</f>
        <v xml:space="preserve">Northern Health Region </v>
      </c>
      <c r="B18" s="30">
        <f>tbl_data!Q15</f>
        <v>36236</v>
      </c>
      <c r="C18" s="36">
        <f>tbl_data!R15</f>
        <v>2.7075999999999998</v>
      </c>
      <c r="D18" s="75">
        <f>tbl_data!S15</f>
        <v>49467</v>
      </c>
      <c r="E18" s="37">
        <f>tbl_data!T15</f>
        <v>9.8021999999999991</v>
      </c>
    </row>
    <row r="19" spans="1:5" ht="14.25" customHeight="1" x14ac:dyDescent="0.2">
      <c r="A19" s="5" t="str">
        <f>tbl_data!P16</f>
        <v>Socioeconomic Factor Index (SEFI-2)</v>
      </c>
      <c r="B19" s="8"/>
      <c r="C19" s="18"/>
      <c r="D19" s="76"/>
      <c r="E19" s="33"/>
    </row>
    <row r="20" spans="1:5" ht="14.25" customHeight="1" x14ac:dyDescent="0.2">
      <c r="A20" s="6" t="str">
        <f>tbl_data!P17</f>
        <v>Average (95% Confidence Interval)</v>
      </c>
      <c r="B20" s="30" t="str">
        <f>tbl_data!Q17</f>
        <v>n/a</v>
      </c>
      <c r="C20" s="24" t="str">
        <f>tbl_data!R17</f>
        <v>-0.02 (-0.02;-0.02)</v>
      </c>
      <c r="D20" s="75" t="str">
        <f>tbl_data!S17</f>
        <v>n/a</v>
      </c>
      <c r="E20" s="25" t="str">
        <f>tbl_data!T17</f>
        <v>0.11 (0.15;0.11)</v>
      </c>
    </row>
    <row r="21" spans="1:5" ht="14.25" customHeight="1" x14ac:dyDescent="0.2">
      <c r="A21" s="5" t="str">
        <f>tbl_data!P18</f>
        <v>Charlson Comorbidity Index Score</v>
      </c>
      <c r="B21" s="8"/>
      <c r="C21" s="18"/>
      <c r="D21" s="76"/>
      <c r="E21" s="33"/>
    </row>
    <row r="22" spans="1:5" ht="14.25" customHeight="1" x14ac:dyDescent="0.2">
      <c r="A22" s="6">
        <f>tbl_data!P19</f>
        <v>0</v>
      </c>
      <c r="B22" s="30">
        <f>tbl_data!Q19</f>
        <v>776082</v>
      </c>
      <c r="C22" s="36">
        <f>tbl_data!R19</f>
        <v>57.989800000000002</v>
      </c>
      <c r="D22" s="75">
        <f>tbl_data!S19</f>
        <v>280872</v>
      </c>
      <c r="E22" s="37">
        <f>tbl_data!T19</f>
        <v>55.656399999999998</v>
      </c>
    </row>
    <row r="23" spans="1:5" ht="14.25" customHeight="1" x14ac:dyDescent="0.2">
      <c r="A23" s="7">
        <f>tbl_data!P20</f>
        <v>1</v>
      </c>
      <c r="B23" s="31">
        <f>tbl_data!Q20</f>
        <v>337606</v>
      </c>
      <c r="C23" s="38">
        <f>tbl_data!R20</f>
        <v>25.226299999999998</v>
      </c>
      <c r="D23" s="77">
        <f>tbl_data!S20</f>
        <v>104117</v>
      </c>
      <c r="E23" s="39">
        <f>tbl_data!T20</f>
        <v>20.631399999999999</v>
      </c>
    </row>
    <row r="24" spans="1:5" ht="14.25" customHeight="1" x14ac:dyDescent="0.2">
      <c r="A24" s="6">
        <f>tbl_data!P21</f>
        <v>2</v>
      </c>
      <c r="B24" s="30">
        <f>tbl_data!Q21</f>
        <v>116898</v>
      </c>
      <c r="C24" s="36">
        <f>tbl_data!R21</f>
        <v>8.7347999999999999</v>
      </c>
      <c r="D24" s="75">
        <f>tbl_data!S21</f>
        <v>52402</v>
      </c>
      <c r="E24" s="37">
        <f>tbl_data!T21</f>
        <v>10.383699999999999</v>
      </c>
    </row>
    <row r="25" spans="1:5" ht="14.25" customHeight="1" x14ac:dyDescent="0.2">
      <c r="A25" s="21" t="str">
        <f>tbl_data!P22</f>
        <v>3 or Higher</v>
      </c>
      <c r="B25" s="74">
        <f>tbl_data!Q22</f>
        <v>107722</v>
      </c>
      <c r="C25" s="40">
        <f>tbl_data!R22</f>
        <v>8.0490999999999993</v>
      </c>
      <c r="D25" s="78">
        <f>tbl_data!S22</f>
        <v>67263</v>
      </c>
      <c r="E25" s="41">
        <f>tbl_data!T22</f>
        <v>13.3285</v>
      </c>
    </row>
    <row r="26" spans="1:5" ht="10.5" customHeight="1" x14ac:dyDescent="0.2">
      <c r="A26" s="98" t="s">
        <v>148</v>
      </c>
      <c r="B26" s="98"/>
      <c r="C26" s="98"/>
      <c r="D26" s="98"/>
      <c r="E26" s="98"/>
    </row>
    <row r="27" spans="1:5" x14ac:dyDescent="0.2">
      <c r="A27" s="95"/>
      <c r="B27" s="95"/>
      <c r="C27" s="95"/>
      <c r="D27" s="95"/>
      <c r="E27" s="95"/>
    </row>
  </sheetData>
  <mergeCells count="9">
    <mergeCell ref="A1:E1"/>
    <mergeCell ref="A26:E26"/>
    <mergeCell ref="A27:E27"/>
    <mergeCell ref="A3:E3"/>
    <mergeCell ref="A2:E2"/>
    <mergeCell ref="B4:E4"/>
    <mergeCell ref="B5:C5"/>
    <mergeCell ref="D5:E5"/>
    <mergeCell ref="A4:A6"/>
  </mergeCells>
  <pageMargins left="0.7" right="0.7" top="0.75" bottom="0.75" header="0.3" footer="0.3"/>
  <pageSetup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6" id="{F56706CC-E1FC-4380-984A-DDC56C753084}">
            <xm:f>tbl_data!$U5="*"</xm:f>
            <x14:dxf>
              <font>
                <b/>
                <i val="0"/>
              </font>
            </x14:dxf>
          </x14:cfRule>
          <xm:sqref>C8:C25 E8:E25</xm:sqref>
        </x14:conditionalFormatting>
      </x14:conditionalFormatting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theme="4"/>
  </sheetPr>
  <dimension ref="A1:E51"/>
  <sheetViews>
    <sheetView workbookViewId="0">
      <selection activeCell="A2" sqref="A2:E2"/>
    </sheetView>
  </sheetViews>
  <sheetFormatPr defaultRowHeight="14.25" x14ac:dyDescent="0.2"/>
  <cols>
    <col min="1" max="1" width="46.5703125" style="4" customWidth="1"/>
    <col min="2" max="2" width="10.42578125" style="4" customWidth="1"/>
    <col min="3" max="3" width="17.7109375" style="4" customWidth="1"/>
    <col min="4" max="4" width="10.42578125" style="4" customWidth="1"/>
    <col min="5" max="5" width="17.7109375" style="4" customWidth="1"/>
    <col min="6" max="16384" width="9.140625" style="4"/>
  </cols>
  <sheetData>
    <row r="1" spans="1:5" ht="22.5" customHeight="1" x14ac:dyDescent="0.2">
      <c r="A1" s="97" t="s">
        <v>221</v>
      </c>
      <c r="B1" s="97"/>
      <c r="C1" s="97"/>
      <c r="D1" s="97"/>
      <c r="E1" s="97"/>
    </row>
    <row r="2" spans="1:5" x14ac:dyDescent="0.2">
      <c r="A2" s="100" t="s">
        <v>150</v>
      </c>
      <c r="B2" s="100"/>
      <c r="C2" s="100"/>
      <c r="D2" s="100"/>
      <c r="E2" s="100"/>
    </row>
    <row r="3" spans="1:5" ht="6" customHeight="1" x14ac:dyDescent="0.2">
      <c r="A3" s="99"/>
      <c r="B3" s="99"/>
      <c r="C3" s="99"/>
      <c r="D3" s="99"/>
      <c r="E3" s="99"/>
    </row>
    <row r="4" spans="1:5" ht="26.25" customHeight="1" x14ac:dyDescent="0.2">
      <c r="A4" s="105" t="s">
        <v>113</v>
      </c>
      <c r="B4" s="101" t="s">
        <v>142</v>
      </c>
      <c r="C4" s="101"/>
      <c r="D4" s="101"/>
      <c r="E4" s="102"/>
    </row>
    <row r="5" spans="1:5" ht="15" customHeight="1" x14ac:dyDescent="0.2">
      <c r="A5" s="106"/>
      <c r="B5" s="103" t="s">
        <v>99</v>
      </c>
      <c r="C5" s="103"/>
      <c r="D5" s="103" t="s">
        <v>100</v>
      </c>
      <c r="E5" s="104"/>
    </row>
    <row r="6" spans="1:5" x14ac:dyDescent="0.2">
      <c r="A6" s="106"/>
      <c r="B6" s="11" t="s">
        <v>110</v>
      </c>
      <c r="C6" s="11" t="s">
        <v>198</v>
      </c>
      <c r="D6" s="11" t="s">
        <v>110</v>
      </c>
      <c r="E6" s="12" t="s">
        <v>198</v>
      </c>
    </row>
    <row r="7" spans="1:5" ht="14.25" customHeight="1" x14ac:dyDescent="0.2">
      <c r="A7" s="5" t="str">
        <f>tbl_data!I37</f>
        <v>Age (Years)</v>
      </c>
      <c r="B7" s="64"/>
      <c r="C7" s="22"/>
      <c r="D7" s="64"/>
      <c r="E7" s="35"/>
    </row>
    <row r="8" spans="1:5" ht="14.25" customHeight="1" x14ac:dyDescent="0.2">
      <c r="A8" s="6" t="str">
        <f>tbl_data!P28</f>
        <v>Average (95% Confidence Interval)</v>
      </c>
      <c r="B8" s="30" t="str">
        <f>tbl_data!Q28</f>
        <v>n/a</v>
      </c>
      <c r="C8" s="24" t="str">
        <f>tbl_data!R28</f>
        <v>50.44 (50.42;50.46)</v>
      </c>
      <c r="D8" s="75" t="str">
        <f>tbl_data!S28</f>
        <v>n/a</v>
      </c>
      <c r="E8" s="25" t="str">
        <f>tbl_data!T28</f>
        <v>49.27 (49.24;49.31)</v>
      </c>
    </row>
    <row r="9" spans="1:5" ht="14.25" customHeight="1" x14ac:dyDescent="0.2">
      <c r="A9" s="5" t="str">
        <f>tbl_data!P29</f>
        <v xml:space="preserve"> Sex</v>
      </c>
      <c r="B9" s="73"/>
      <c r="C9" s="19"/>
      <c r="D9" s="79"/>
      <c r="E9" s="34"/>
    </row>
    <row r="10" spans="1:5" ht="14.25" customHeight="1" x14ac:dyDescent="0.2">
      <c r="A10" s="6" t="str">
        <f>tbl_data!P30</f>
        <v>Female</v>
      </c>
      <c r="B10" s="30">
        <f>tbl_data!Q30</f>
        <v>383844</v>
      </c>
      <c r="C10" s="36">
        <f>tbl_data!R30</f>
        <v>28.6813</v>
      </c>
      <c r="D10" s="75">
        <f>tbl_data!S30</f>
        <v>138470</v>
      </c>
      <c r="E10" s="37">
        <f>tbl_data!T30</f>
        <v>27.438600000000001</v>
      </c>
    </row>
    <row r="11" spans="1:5" ht="14.25" customHeight="1" x14ac:dyDescent="0.2">
      <c r="A11" s="7" t="str">
        <f>tbl_data!P31</f>
        <v>Male</v>
      </c>
      <c r="B11" s="31">
        <f>tbl_data!Q31</f>
        <v>953845</v>
      </c>
      <c r="C11" s="38">
        <f>tbl_data!R31</f>
        <v>71.272499999999994</v>
      </c>
      <c r="D11" s="77">
        <f>tbl_data!S31</f>
        <v>314019</v>
      </c>
      <c r="E11" s="39">
        <f>tbl_data!T31</f>
        <v>62.224600000000002</v>
      </c>
    </row>
    <row r="12" spans="1:5" ht="14.25" customHeight="1" x14ac:dyDescent="0.2">
      <c r="A12" s="6" t="str">
        <f>tbl_data!P32</f>
        <v>Unknown</v>
      </c>
      <c r="B12" s="30">
        <f>tbl_data!Q32</f>
        <v>619</v>
      </c>
      <c r="C12" s="36">
        <f>tbl_data!R32</f>
        <v>4.6300000000000001E-2</v>
      </c>
      <c r="D12" s="75">
        <f>tbl_data!S32</f>
        <v>52165</v>
      </c>
      <c r="E12" s="37">
        <f>tbl_data!T32</f>
        <v>10.3368</v>
      </c>
    </row>
    <row r="13" spans="1:5" ht="14.25" customHeight="1" x14ac:dyDescent="0.2">
      <c r="A13" s="5" t="str">
        <f>tbl_data!P33</f>
        <v>Location</v>
      </c>
      <c r="B13" s="73"/>
      <c r="C13" s="42"/>
      <c r="D13" s="79"/>
      <c r="E13" s="43"/>
    </row>
    <row r="14" spans="1:5" ht="14.25" customHeight="1" x14ac:dyDescent="0.2">
      <c r="A14" s="6" t="str">
        <f>tbl_data!P34</f>
        <v>Southern Health-Santé Sud</v>
      </c>
      <c r="B14" s="30">
        <f>tbl_data!Q34</f>
        <v>126492</v>
      </c>
      <c r="C14" s="36">
        <f>tbl_data!R34</f>
        <v>9.4515999999999991</v>
      </c>
      <c r="D14" s="75">
        <f>tbl_data!S34</f>
        <v>40501</v>
      </c>
      <c r="E14" s="37">
        <f>tbl_data!T34</f>
        <v>8.0254999999999992</v>
      </c>
    </row>
    <row r="15" spans="1:5" ht="14.25" customHeight="1" x14ac:dyDescent="0.2">
      <c r="A15" s="7" t="str">
        <f>tbl_data!P35</f>
        <v>Winnipeg RHA</v>
      </c>
      <c r="B15" s="31">
        <f>tbl_data!Q35</f>
        <v>851284</v>
      </c>
      <c r="C15" s="38">
        <f>tbl_data!R35</f>
        <v>63.609000000000002</v>
      </c>
      <c r="D15" s="77">
        <f>tbl_data!S35</f>
        <v>242414</v>
      </c>
      <c r="E15" s="39">
        <f>tbl_data!T35</f>
        <v>48.035699999999999</v>
      </c>
    </row>
    <row r="16" spans="1:5" ht="14.25" customHeight="1" x14ac:dyDescent="0.2">
      <c r="A16" s="6" t="str">
        <f>tbl_data!P36</f>
        <v>Prairie Mountain Health</v>
      </c>
      <c r="B16" s="30">
        <f>tbl_data!Q36</f>
        <v>240343</v>
      </c>
      <c r="C16" s="36">
        <f>tbl_data!R36</f>
        <v>17.9587</v>
      </c>
      <c r="D16" s="75">
        <f>tbl_data!S36</f>
        <v>50038</v>
      </c>
      <c r="E16" s="37">
        <f>tbl_data!T36</f>
        <v>9.9153000000000002</v>
      </c>
    </row>
    <row r="17" spans="1:5" ht="14.25" customHeight="1" x14ac:dyDescent="0.2">
      <c r="A17" s="7" t="str">
        <f>tbl_data!P37</f>
        <v>Interlake-Eastern RHA</v>
      </c>
      <c r="B17" s="31">
        <f>tbl_data!Q37</f>
        <v>89683</v>
      </c>
      <c r="C17" s="38">
        <f>tbl_data!R37</f>
        <v>6.7012</v>
      </c>
      <c r="D17" s="77">
        <f>tbl_data!S37</f>
        <v>32540</v>
      </c>
      <c r="E17" s="39">
        <f>tbl_data!T37</f>
        <v>6.4480000000000004</v>
      </c>
    </row>
    <row r="18" spans="1:5" ht="14.25" customHeight="1" x14ac:dyDescent="0.2">
      <c r="A18" s="6" t="str">
        <f>tbl_data!P38</f>
        <v>Northern Health Region</v>
      </c>
      <c r="B18" s="30">
        <f>tbl_data!Q38</f>
        <v>26574</v>
      </c>
      <c r="C18" s="36">
        <f>tbl_data!R38</f>
        <v>1.9856</v>
      </c>
      <c r="D18" s="75">
        <f>tbl_data!S38</f>
        <v>24885</v>
      </c>
      <c r="E18" s="37">
        <f>tbl_data!T38</f>
        <v>4.9310999999999998</v>
      </c>
    </row>
    <row r="19" spans="1:5" ht="14.25" customHeight="1" x14ac:dyDescent="0.2">
      <c r="A19" s="7" t="str">
        <f>tbl_data!P39</f>
        <v>Unknown</v>
      </c>
      <c r="B19" s="31">
        <f>tbl_data!Q39</f>
        <v>3932</v>
      </c>
      <c r="C19" s="38">
        <f>tbl_data!R39</f>
        <v>0.29380000000000001</v>
      </c>
      <c r="D19" s="77">
        <f>tbl_data!S39</f>
        <v>114276</v>
      </c>
      <c r="E19" s="39">
        <f>tbl_data!T39</f>
        <v>22.644400000000001</v>
      </c>
    </row>
    <row r="20" spans="1:5" ht="14.25" customHeight="1" x14ac:dyDescent="0.2">
      <c r="A20" s="5" t="str">
        <f>tbl_data!P40</f>
        <v>Payment</v>
      </c>
      <c r="B20" s="73"/>
      <c r="C20" s="42"/>
      <c r="D20" s="79"/>
      <c r="E20" s="43"/>
    </row>
    <row r="21" spans="1:5" ht="14.25" customHeight="1" x14ac:dyDescent="0.2">
      <c r="A21" s="6" t="str">
        <f>tbl_data!P41</f>
        <v>Fee-for-Service</v>
      </c>
      <c r="B21" s="30">
        <f>tbl_data!Q41</f>
        <v>1133358</v>
      </c>
      <c r="C21" s="36">
        <f>tbl_data!R41</f>
        <v>84.685900000000004</v>
      </c>
      <c r="D21" s="75">
        <f>tbl_data!S41</f>
        <v>365021</v>
      </c>
      <c r="E21" s="37">
        <f>tbl_data!T41</f>
        <v>72.3309</v>
      </c>
    </row>
    <row r="22" spans="1:5" x14ac:dyDescent="0.2">
      <c r="A22" s="7" t="str">
        <f>tbl_data!P42</f>
        <v>Salary or Mixed</v>
      </c>
      <c r="B22" s="31">
        <f>tbl_data!Q42</f>
        <v>204331</v>
      </c>
      <c r="C22" s="38">
        <f>tbl_data!R42</f>
        <v>15.267899999999999</v>
      </c>
      <c r="D22" s="77">
        <f>tbl_data!S42</f>
        <v>87468</v>
      </c>
      <c r="E22" s="39">
        <f>tbl_data!T42</f>
        <v>17.3323</v>
      </c>
    </row>
    <row r="23" spans="1:5" x14ac:dyDescent="0.2">
      <c r="A23" s="6" t="str">
        <f>tbl_data!P43</f>
        <v>Unknown</v>
      </c>
      <c r="B23" s="30">
        <f>tbl_data!Q43</f>
        <v>619</v>
      </c>
      <c r="C23" s="36">
        <f>tbl_data!R43</f>
        <v>4.6300000000000001E-2</v>
      </c>
      <c r="D23" s="75">
        <f>tbl_data!S43</f>
        <v>52165</v>
      </c>
      <c r="E23" s="37">
        <f>tbl_data!T43</f>
        <v>10.3368</v>
      </c>
    </row>
    <row r="24" spans="1:5" x14ac:dyDescent="0.2">
      <c r="A24" s="5" t="str">
        <f>tbl_data!P44</f>
        <v>Hospital Privileges</v>
      </c>
      <c r="B24" s="73"/>
      <c r="C24" s="42"/>
      <c r="D24" s="79"/>
      <c r="E24" s="43"/>
    </row>
    <row r="25" spans="1:5" x14ac:dyDescent="0.2">
      <c r="A25" s="6" t="str">
        <f>tbl_data!P45</f>
        <v>Yes</v>
      </c>
      <c r="B25" s="30">
        <f>tbl_data!Q45</f>
        <v>632853</v>
      </c>
      <c r="C25" s="36">
        <f>tbl_data!R45</f>
        <v>47.287500000000001</v>
      </c>
      <c r="D25" s="75">
        <f>tbl_data!S45</f>
        <v>323427</v>
      </c>
      <c r="E25" s="37">
        <f>tbl_data!T45</f>
        <v>64.088899999999995</v>
      </c>
    </row>
    <row r="26" spans="1:5" x14ac:dyDescent="0.2">
      <c r="A26" s="7" t="str">
        <f>tbl_data!P46</f>
        <v>No</v>
      </c>
      <c r="B26" s="31">
        <f>tbl_data!Q46</f>
        <v>705455</v>
      </c>
      <c r="C26" s="38">
        <f>tbl_data!R46</f>
        <v>52.712499999999999</v>
      </c>
      <c r="D26" s="77">
        <f>tbl_data!S46</f>
        <v>181227</v>
      </c>
      <c r="E26" s="39">
        <f>tbl_data!T46</f>
        <v>35.911099999999998</v>
      </c>
    </row>
    <row r="27" spans="1:5" x14ac:dyDescent="0.2">
      <c r="A27" s="5" t="str">
        <f>tbl_data!P47</f>
        <v>Medical Training</v>
      </c>
      <c r="B27" s="73"/>
      <c r="C27" s="42"/>
      <c r="D27" s="79"/>
      <c r="E27" s="43"/>
    </row>
    <row r="28" spans="1:5" x14ac:dyDescent="0.2">
      <c r="A28" s="6" t="str">
        <f>tbl_data!P48</f>
        <v>Canada or United States</v>
      </c>
      <c r="B28" s="30">
        <f>tbl_data!Q48</f>
        <v>484606</v>
      </c>
      <c r="C28" s="36">
        <f>tbl_data!R48</f>
        <v>36.210299999999997</v>
      </c>
      <c r="D28" s="75">
        <f>tbl_data!S48</f>
        <v>264683</v>
      </c>
      <c r="E28" s="37">
        <f>tbl_data!T48</f>
        <v>52.448399999999999</v>
      </c>
    </row>
    <row r="29" spans="1:5" x14ac:dyDescent="0.2">
      <c r="A29" s="7" t="str">
        <f>tbl_data!P49</f>
        <v>Other</v>
      </c>
      <c r="B29" s="31">
        <f>tbl_data!Q49</f>
        <v>853083</v>
      </c>
      <c r="C29" s="38">
        <f>tbl_data!R49</f>
        <v>63.743400000000001</v>
      </c>
      <c r="D29" s="77">
        <f>tbl_data!S49</f>
        <v>187806</v>
      </c>
      <c r="E29" s="39">
        <f>tbl_data!T49</f>
        <v>37.214799999999997</v>
      </c>
    </row>
    <row r="30" spans="1:5" x14ac:dyDescent="0.2">
      <c r="A30" s="6" t="str">
        <f>tbl_data!P50</f>
        <v>Unknown</v>
      </c>
      <c r="B30" s="30">
        <f>tbl_data!Q50</f>
        <v>619</v>
      </c>
      <c r="C30" s="36">
        <f>tbl_data!R50</f>
        <v>4.6300000000000001E-2</v>
      </c>
      <c r="D30" s="75">
        <f>tbl_data!S50</f>
        <v>52165</v>
      </c>
      <c r="E30" s="37">
        <f>tbl_data!T50</f>
        <v>10.3368</v>
      </c>
    </row>
    <row r="31" spans="1:5" x14ac:dyDescent="0.2">
      <c r="A31" s="5" t="str">
        <f>tbl_data!P51</f>
        <v>Visit to Majority of Care Physician</v>
      </c>
      <c r="B31" s="73"/>
      <c r="C31" s="42"/>
      <c r="D31" s="79"/>
      <c r="E31" s="43"/>
    </row>
    <row r="32" spans="1:5" x14ac:dyDescent="0.2">
      <c r="A32" s="6" t="str">
        <f>tbl_data!P52</f>
        <v>Yes</v>
      </c>
      <c r="B32" s="30">
        <f>tbl_data!Q52</f>
        <v>568728</v>
      </c>
      <c r="C32" s="36">
        <f>tbl_data!R52</f>
        <v>42.496000000000002</v>
      </c>
      <c r="D32" s="75">
        <f>tbl_data!S52</f>
        <v>133834</v>
      </c>
      <c r="E32" s="37">
        <f>tbl_data!T52</f>
        <v>26.52</v>
      </c>
    </row>
    <row r="33" spans="1:5" x14ac:dyDescent="0.2">
      <c r="A33" s="7" t="str">
        <f>tbl_data!P53</f>
        <v>No</v>
      </c>
      <c r="B33" s="31">
        <f>tbl_data!Q53</f>
        <v>683561</v>
      </c>
      <c r="C33" s="38">
        <f>tbl_data!R53</f>
        <v>51.076500000000003</v>
      </c>
      <c r="D33" s="77">
        <f>tbl_data!S53</f>
        <v>301370</v>
      </c>
      <c r="E33" s="39">
        <f>tbl_data!T53</f>
        <v>59.7181</v>
      </c>
    </row>
    <row r="34" spans="1:5" x14ac:dyDescent="0.2">
      <c r="A34" s="6" t="str">
        <f>tbl_data!P54</f>
        <v>No Majority of Care Provider Identified</v>
      </c>
      <c r="B34" s="30">
        <f>tbl_data!Q54</f>
        <v>86019</v>
      </c>
      <c r="C34" s="36">
        <f>tbl_data!R54</f>
        <v>6.4273999999999996</v>
      </c>
      <c r="D34" s="75">
        <f>tbl_data!S54</f>
        <v>69450</v>
      </c>
      <c r="E34" s="37">
        <f>tbl_data!T54</f>
        <v>13.761900000000001</v>
      </c>
    </row>
    <row r="35" spans="1:5" ht="14.25" customHeight="1" x14ac:dyDescent="0.2">
      <c r="A35" s="5" t="str">
        <f>tbl_data!P55</f>
        <v>Number of Visits per Day</v>
      </c>
      <c r="B35" s="73"/>
      <c r="C35" s="18"/>
      <c r="D35" s="79"/>
      <c r="E35" s="33"/>
    </row>
    <row r="36" spans="1:5" ht="14.25" customHeight="1" x14ac:dyDescent="0.2">
      <c r="A36" s="6" t="str">
        <f>tbl_data!P56</f>
        <v>Average (95% Confidence Interval)</v>
      </c>
      <c r="B36" s="30" t="str">
        <f>tbl_data!Q56</f>
        <v>n/a</v>
      </c>
      <c r="C36" s="24" t="str">
        <f>tbl_data!R56</f>
        <v>6.92 (6.91;6.93)</v>
      </c>
      <c r="D36" s="75" t="str">
        <f>tbl_data!S56</f>
        <v>n/a</v>
      </c>
      <c r="E36" s="25" t="str">
        <f>tbl_data!T56</f>
        <v>4.80 (4.79;4.81)</v>
      </c>
    </row>
    <row r="37" spans="1:5" ht="14.25" customHeight="1" x14ac:dyDescent="0.2">
      <c r="A37" s="5" t="str">
        <f>tbl_data!P57</f>
        <v>Dispensation Year</v>
      </c>
      <c r="B37" s="73"/>
      <c r="C37" s="42"/>
      <c r="D37" s="79"/>
      <c r="E37" s="43"/>
    </row>
    <row r="38" spans="1:5" ht="14.25" customHeight="1" x14ac:dyDescent="0.2">
      <c r="A38" s="6" t="str">
        <f>tbl_data!P58</f>
        <v xml:space="preserve">2014 </v>
      </c>
      <c r="B38" s="30">
        <f>tbl_data!Q58</f>
        <v>439714</v>
      </c>
      <c r="C38" s="36">
        <f>tbl_data!R58</f>
        <v>32.856000000000002</v>
      </c>
      <c r="D38" s="75">
        <f>tbl_data!S58</f>
        <v>164837</v>
      </c>
      <c r="E38" s="37">
        <f>tbl_data!T58</f>
        <v>32.663400000000003</v>
      </c>
    </row>
    <row r="39" spans="1:5" ht="14.25" customHeight="1" x14ac:dyDescent="0.2">
      <c r="A39" s="7" t="str">
        <f>tbl_data!P59</f>
        <v xml:space="preserve">2015 </v>
      </c>
      <c r="B39" s="31">
        <f>tbl_data!Q59</f>
        <v>448776</v>
      </c>
      <c r="C39" s="38">
        <f>tbl_data!R59</f>
        <v>33.533099999999997</v>
      </c>
      <c r="D39" s="77">
        <f>tbl_data!S59</f>
        <v>168060</v>
      </c>
      <c r="E39" s="39">
        <f>tbl_data!T59</f>
        <v>33.302</v>
      </c>
    </row>
    <row r="40" spans="1:5" ht="14.25" customHeight="1" x14ac:dyDescent="0.2">
      <c r="A40" s="6" t="str">
        <f>tbl_data!P60</f>
        <v xml:space="preserve">2016 </v>
      </c>
      <c r="B40" s="30">
        <f>tbl_data!Q60</f>
        <v>449818</v>
      </c>
      <c r="C40" s="36">
        <f>tbl_data!R60</f>
        <v>33.610900000000001</v>
      </c>
      <c r="D40" s="75">
        <f>tbl_data!S60</f>
        <v>171757</v>
      </c>
      <c r="E40" s="37">
        <f>tbl_data!T60</f>
        <v>34.034599999999998</v>
      </c>
    </row>
    <row r="41" spans="1:5" ht="14.25" customHeight="1" x14ac:dyDescent="0.2">
      <c r="A41" s="5" t="str">
        <f>tbl_data!P61</f>
        <v>Drug Class</v>
      </c>
      <c r="B41" s="73"/>
      <c r="C41" s="42"/>
      <c r="D41" s="79"/>
      <c r="E41" s="43"/>
    </row>
    <row r="42" spans="1:5" ht="14.25" customHeight="1" x14ac:dyDescent="0.2">
      <c r="A42" s="6" t="str">
        <f>tbl_data!P62</f>
        <v xml:space="preserve">Tetracyclines (J01A) </v>
      </c>
      <c r="B42" s="30">
        <f>tbl_data!Q62</f>
        <v>59449</v>
      </c>
      <c r="C42" s="36">
        <f>tbl_data!R62</f>
        <v>4.4420999999999999</v>
      </c>
      <c r="D42" s="75">
        <f>tbl_data!S62</f>
        <v>78668</v>
      </c>
      <c r="E42" s="37">
        <f>tbl_data!T62</f>
        <v>15.5885</v>
      </c>
    </row>
    <row r="43" spans="1:5" ht="14.25" customHeight="1" x14ac:dyDescent="0.2">
      <c r="A43" s="7" t="str">
        <f>tbl_data!P63</f>
        <v xml:space="preserve">Beta-Lactam Penicillins (J01C) </v>
      </c>
      <c r="B43" s="31">
        <f>tbl_data!Q63</f>
        <v>373223</v>
      </c>
      <c r="C43" s="38">
        <f>tbl_data!R63</f>
        <v>27.887699999999999</v>
      </c>
      <c r="D43" s="77">
        <f>tbl_data!S63</f>
        <v>80871</v>
      </c>
      <c r="E43" s="39">
        <f>tbl_data!T63</f>
        <v>16.024999999999999</v>
      </c>
    </row>
    <row r="44" spans="1:5" ht="14.25" customHeight="1" x14ac:dyDescent="0.2">
      <c r="A44" s="6" t="str">
        <f>tbl_data!P64</f>
        <v xml:space="preserve">Cephalosporins (J01D) </v>
      </c>
      <c r="B44" s="30">
        <f>tbl_data!Q64</f>
        <v>168581</v>
      </c>
      <c r="C44" s="36">
        <f>tbl_data!R64</f>
        <v>12.5966</v>
      </c>
      <c r="D44" s="75">
        <f>tbl_data!S64</f>
        <v>63766</v>
      </c>
      <c r="E44" s="37">
        <f>tbl_data!T64</f>
        <v>12.6356</v>
      </c>
    </row>
    <row r="45" spans="1:5" ht="14.25" customHeight="1" x14ac:dyDescent="0.2">
      <c r="A45" s="7" t="str">
        <f>tbl_data!P65</f>
        <v xml:space="preserve">Sulfonamides and Trimethoprims (J01E) </v>
      </c>
      <c r="B45" s="31">
        <f>tbl_data!Q65</f>
        <v>76428</v>
      </c>
      <c r="C45" s="38">
        <f>tbl_data!R65</f>
        <v>5.7154999999999996</v>
      </c>
      <c r="D45" s="77">
        <f>tbl_data!S65</f>
        <v>57179</v>
      </c>
      <c r="E45" s="39">
        <f>tbl_data!T65</f>
        <v>11.330299999999999</v>
      </c>
    </row>
    <row r="46" spans="1:5" ht="14.25" customHeight="1" x14ac:dyDescent="0.2">
      <c r="A46" s="6" t="str">
        <f>tbl_data!P66</f>
        <v xml:space="preserve">Macrolides, Lincosamides and Streptogramins (J01F) </v>
      </c>
      <c r="B46" s="30">
        <f>tbl_data!Q66</f>
        <v>351032</v>
      </c>
      <c r="C46" s="36">
        <f>tbl_data!R66</f>
        <v>26.229500000000002</v>
      </c>
      <c r="D46" s="75">
        <f>tbl_data!S66</f>
        <v>73841</v>
      </c>
      <c r="E46" s="37">
        <f>tbl_data!T66</f>
        <v>14.632</v>
      </c>
    </row>
    <row r="47" spans="1:5" ht="14.25" customHeight="1" x14ac:dyDescent="0.2">
      <c r="A47" s="7" t="str">
        <f>tbl_data!P67</f>
        <v xml:space="preserve">Quinolones (J01M) </v>
      </c>
      <c r="B47" s="31">
        <f>tbl_data!Q67</f>
        <v>202063</v>
      </c>
      <c r="C47" s="38">
        <f>tbl_data!R67</f>
        <v>15.0984</v>
      </c>
      <c r="D47" s="77">
        <f>tbl_data!S67</f>
        <v>89343</v>
      </c>
      <c r="E47" s="39">
        <f>tbl_data!T67</f>
        <v>17.703800000000001</v>
      </c>
    </row>
    <row r="48" spans="1:5" ht="14.25" customHeight="1" x14ac:dyDescent="0.2">
      <c r="A48" s="6" t="str">
        <f>tbl_data!P68</f>
        <v xml:space="preserve">Other Antibiotics (J01X) </v>
      </c>
      <c r="B48" s="30">
        <f>tbl_data!Q68</f>
        <v>104261</v>
      </c>
      <c r="C48" s="36">
        <f>tbl_data!R68</f>
        <v>7.7904999999999998</v>
      </c>
      <c r="D48" s="75">
        <f>tbl_data!S68</f>
        <v>57776</v>
      </c>
      <c r="E48" s="37">
        <f>tbl_data!T68</f>
        <v>11.448600000000001</v>
      </c>
    </row>
    <row r="49" spans="1:5" ht="14.25" customHeight="1" x14ac:dyDescent="0.2">
      <c r="A49" s="21" t="str">
        <f>tbl_data!P69</f>
        <v>Unclassified*</v>
      </c>
      <c r="B49" s="74">
        <f>tbl_data!Q69</f>
        <v>3271</v>
      </c>
      <c r="C49" s="40">
        <f>tbl_data!R69</f>
        <v>0.24440000000000001</v>
      </c>
      <c r="D49" s="78">
        <f>tbl_data!S69</f>
        <v>3208</v>
      </c>
      <c r="E49" s="41">
        <f>tbl_data!T69</f>
        <v>0.63569999999999993</v>
      </c>
    </row>
    <row r="50" spans="1:5" ht="10.5" customHeight="1" x14ac:dyDescent="0.2">
      <c r="A50" s="98" t="s">
        <v>148</v>
      </c>
      <c r="B50" s="98"/>
      <c r="C50" s="98"/>
      <c r="D50" s="98"/>
      <c r="E50" s="98"/>
    </row>
    <row r="51" spans="1:5" ht="10.5" customHeight="1" x14ac:dyDescent="0.2">
      <c r="A51" s="107" t="s">
        <v>175</v>
      </c>
      <c r="B51" s="107"/>
      <c r="C51" s="107"/>
      <c r="D51" s="107"/>
      <c r="E51" s="107"/>
    </row>
  </sheetData>
  <mergeCells count="9">
    <mergeCell ref="A1:E1"/>
    <mergeCell ref="A2:E2"/>
    <mergeCell ref="A3:E3"/>
    <mergeCell ref="A51:E51"/>
    <mergeCell ref="B4:E4"/>
    <mergeCell ref="B5:C5"/>
    <mergeCell ref="D5:E5"/>
    <mergeCell ref="A4:A6"/>
    <mergeCell ref="A50:E50"/>
  </mergeCells>
  <pageMargins left="0.7" right="0.7" top="0.75" bottom="0.75" header="0.3" footer="0.3"/>
  <pageSetup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" id="{774C5DAB-C951-4FA3-9BFA-0AE021828C3E}">
            <xm:f>tbl_data!$U28="*"</xm:f>
            <x14:dxf>
              <font>
                <b/>
                <i val="0"/>
              </font>
            </x14:dxf>
          </x14:cfRule>
          <xm:sqref>C8:C49 E8:E49</xm:sqref>
        </x14:conditionalFormatting>
      </x14:conditionalFormatting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theme="4"/>
  </sheetPr>
  <dimension ref="A1:E36"/>
  <sheetViews>
    <sheetView workbookViewId="0">
      <selection activeCell="A2" sqref="A2:E2"/>
    </sheetView>
  </sheetViews>
  <sheetFormatPr defaultRowHeight="14.25" x14ac:dyDescent="0.2"/>
  <cols>
    <col min="1" max="1" width="36.140625" style="4" customWidth="1"/>
    <col min="2" max="2" width="10.42578125" style="4" customWidth="1"/>
    <col min="3" max="3" width="17.7109375" style="4" customWidth="1"/>
    <col min="4" max="4" width="10.42578125" style="4" customWidth="1"/>
    <col min="5" max="5" width="17.7109375" style="4" customWidth="1"/>
    <col min="6" max="16384" width="9.140625" style="4"/>
  </cols>
  <sheetData>
    <row r="1" spans="1:5" ht="24.75" customHeight="1" x14ac:dyDescent="0.2">
      <c r="A1" s="97" t="s">
        <v>220</v>
      </c>
      <c r="B1" s="97"/>
      <c r="C1" s="97"/>
      <c r="D1" s="97"/>
      <c r="E1" s="97"/>
    </row>
    <row r="2" spans="1:5" x14ac:dyDescent="0.2">
      <c r="A2" s="100" t="s">
        <v>149</v>
      </c>
      <c r="B2" s="100"/>
      <c r="C2" s="100"/>
      <c r="D2" s="100"/>
      <c r="E2" s="100"/>
    </row>
    <row r="3" spans="1:5" ht="6" customHeight="1" x14ac:dyDescent="0.2">
      <c r="A3" s="99"/>
      <c r="B3" s="99"/>
      <c r="C3" s="99"/>
      <c r="D3" s="99"/>
      <c r="E3" s="99"/>
    </row>
    <row r="4" spans="1:5" ht="26.25" customHeight="1" x14ac:dyDescent="0.2">
      <c r="A4" s="105" t="s">
        <v>113</v>
      </c>
      <c r="B4" s="101" t="s">
        <v>142</v>
      </c>
      <c r="C4" s="101"/>
      <c r="D4" s="101"/>
      <c r="E4" s="102"/>
    </row>
    <row r="5" spans="1:5" ht="15" customHeight="1" x14ac:dyDescent="0.2">
      <c r="A5" s="106"/>
      <c r="B5" s="103" t="s">
        <v>99</v>
      </c>
      <c r="C5" s="103"/>
      <c r="D5" s="103" t="s">
        <v>100</v>
      </c>
      <c r="E5" s="104"/>
    </row>
    <row r="6" spans="1:5" x14ac:dyDescent="0.2">
      <c r="A6" s="106"/>
      <c r="B6" s="11" t="s">
        <v>110</v>
      </c>
      <c r="C6" s="11" t="s">
        <v>198</v>
      </c>
      <c r="D6" s="11" t="s">
        <v>110</v>
      </c>
      <c r="E6" s="12" t="s">
        <v>198</v>
      </c>
    </row>
    <row r="7" spans="1:5" ht="14.25" customHeight="1" x14ac:dyDescent="0.2">
      <c r="A7" s="32" t="str">
        <f>tbl_data!B4</f>
        <v>Age Group (Years)</v>
      </c>
      <c r="B7" s="64"/>
      <c r="C7" s="22"/>
      <c r="D7" s="64"/>
      <c r="E7" s="35"/>
    </row>
    <row r="8" spans="1:5" ht="14.25" customHeight="1" x14ac:dyDescent="0.2">
      <c r="A8" s="10" t="str">
        <f>tbl_data!I5</f>
        <v>Under 1</v>
      </c>
      <c r="B8" s="30">
        <f>tbl_data!J5</f>
        <v>20327</v>
      </c>
      <c r="C8" s="36">
        <f>tbl_data!K5</f>
        <v>6.3117999999999999</v>
      </c>
      <c r="D8" s="75">
        <f>tbl_data!L5</f>
        <v>6278</v>
      </c>
      <c r="E8" s="37">
        <f>tbl_data!M5</f>
        <v>8.3072999999999997</v>
      </c>
    </row>
    <row r="9" spans="1:5" ht="14.25" customHeight="1" x14ac:dyDescent="0.2">
      <c r="A9" s="7" t="str">
        <f>tbl_data!I6</f>
        <v>1-4</v>
      </c>
      <c r="B9" s="31">
        <f>tbl_data!J6</f>
        <v>128580</v>
      </c>
      <c r="C9" s="38">
        <f>tbl_data!K6</f>
        <v>39.925800000000002</v>
      </c>
      <c r="D9" s="77">
        <f>tbl_data!L6</f>
        <v>30017</v>
      </c>
      <c r="E9" s="39">
        <f>tbl_data!M6</f>
        <v>39.719700000000003</v>
      </c>
    </row>
    <row r="10" spans="1:5" ht="14.25" customHeight="1" x14ac:dyDescent="0.2">
      <c r="A10" s="10" t="str">
        <f>tbl_data!I7</f>
        <v>5-9</v>
      </c>
      <c r="B10" s="30">
        <f>tbl_data!J7</f>
        <v>104994</v>
      </c>
      <c r="C10" s="36">
        <f>tbl_data!K7</f>
        <v>32.6021</v>
      </c>
      <c r="D10" s="75">
        <f>tbl_data!L7</f>
        <v>22640</v>
      </c>
      <c r="E10" s="37">
        <f>tbl_data!M7</f>
        <v>29.958200000000001</v>
      </c>
    </row>
    <row r="11" spans="1:5" ht="14.25" customHeight="1" x14ac:dyDescent="0.2">
      <c r="A11" s="7" t="str">
        <f>tbl_data!I8</f>
        <v>10-14</v>
      </c>
      <c r="B11" s="31">
        <f>tbl_data!J8</f>
        <v>68146</v>
      </c>
      <c r="C11" s="38">
        <f>tbl_data!K8</f>
        <v>21.160299999999999</v>
      </c>
      <c r="D11" s="77">
        <f>tbl_data!L8</f>
        <v>16637</v>
      </c>
      <c r="E11" s="39">
        <f>tbl_data!M8</f>
        <v>22.014800000000001</v>
      </c>
    </row>
    <row r="12" spans="1:5" ht="14.25" customHeight="1" x14ac:dyDescent="0.2">
      <c r="A12" s="5" t="str">
        <f>tbl_data!I9</f>
        <v>Sex</v>
      </c>
      <c r="B12" s="8"/>
      <c r="C12" s="42"/>
      <c r="D12" s="76"/>
      <c r="E12" s="44"/>
    </row>
    <row r="13" spans="1:5" ht="14.25" customHeight="1" x14ac:dyDescent="0.2">
      <c r="A13" s="6" t="str">
        <f>tbl_data!I10</f>
        <v>Female</v>
      </c>
      <c r="B13" s="30">
        <f>tbl_data!J10</f>
        <v>157844</v>
      </c>
      <c r="C13" s="36">
        <f>tbl_data!K10</f>
        <v>49.012700000000002</v>
      </c>
      <c r="D13" s="75">
        <f>tbl_data!L10</f>
        <v>37866</v>
      </c>
      <c r="E13" s="37">
        <f>tbl_data!M10</f>
        <v>50.105899999999998</v>
      </c>
    </row>
    <row r="14" spans="1:5" ht="14.25" customHeight="1" x14ac:dyDescent="0.2">
      <c r="A14" s="7" t="str">
        <f>tbl_data!I11</f>
        <v>Male</v>
      </c>
      <c r="B14" s="31">
        <f>tbl_data!J11</f>
        <v>164203</v>
      </c>
      <c r="C14" s="38">
        <f>tbl_data!K11</f>
        <v>50.987299999999998</v>
      </c>
      <c r="D14" s="77">
        <f>tbl_data!L11</f>
        <v>37706</v>
      </c>
      <c r="E14" s="39">
        <f>tbl_data!M11</f>
        <v>49.894100000000002</v>
      </c>
    </row>
    <row r="15" spans="1:5" ht="14.25" customHeight="1" x14ac:dyDescent="0.2">
      <c r="A15" s="5" t="str">
        <f>tbl_data!I12</f>
        <v>Residence</v>
      </c>
      <c r="B15" s="8"/>
      <c r="C15" s="8"/>
      <c r="D15" s="76"/>
      <c r="E15" s="9"/>
    </row>
    <row r="16" spans="1:5" ht="14.25" customHeight="1" x14ac:dyDescent="0.2">
      <c r="A16" s="10" t="str">
        <f>tbl_data!I13</f>
        <v xml:space="preserve">Southern Health-Santé Sud </v>
      </c>
      <c r="B16" s="30">
        <f>tbl_data!J13</f>
        <v>46781</v>
      </c>
      <c r="C16" s="36">
        <f>tbl_data!K13</f>
        <v>14.5261</v>
      </c>
      <c r="D16" s="75">
        <f>tbl_data!L13</f>
        <v>11965</v>
      </c>
      <c r="E16" s="37">
        <f>tbl_data!M13</f>
        <v>15.832599999999999</v>
      </c>
    </row>
    <row r="17" spans="1:5" ht="14.25" customHeight="1" x14ac:dyDescent="0.2">
      <c r="A17" s="7" t="str">
        <f>tbl_data!I14</f>
        <v xml:space="preserve">Winnipeg RHA </v>
      </c>
      <c r="B17" s="31">
        <f>tbl_data!J14</f>
        <v>168981</v>
      </c>
      <c r="C17" s="38">
        <f>tbl_data!K14</f>
        <v>52.4709</v>
      </c>
      <c r="D17" s="77">
        <f>tbl_data!L14</f>
        <v>31247</v>
      </c>
      <c r="E17" s="39">
        <f>tbl_data!M14</f>
        <v>41.347299999999997</v>
      </c>
    </row>
    <row r="18" spans="1:5" ht="14.25" customHeight="1" x14ac:dyDescent="0.2">
      <c r="A18" s="10" t="str">
        <f>tbl_data!I15</f>
        <v xml:space="preserve">Prairie Mountain Health </v>
      </c>
      <c r="B18" s="30">
        <f>tbl_data!J15</f>
        <v>69570</v>
      </c>
      <c r="C18" s="36">
        <f>tbl_data!K15</f>
        <v>21.602399999999999</v>
      </c>
      <c r="D18" s="75">
        <f>tbl_data!L15</f>
        <v>11317</v>
      </c>
      <c r="E18" s="37">
        <f>tbl_data!M15</f>
        <v>14.975099999999999</v>
      </c>
    </row>
    <row r="19" spans="1:5" ht="14.25" customHeight="1" x14ac:dyDescent="0.2">
      <c r="A19" s="7" t="str">
        <f>tbl_data!I16</f>
        <v xml:space="preserve">Interlake-Eastern RHA </v>
      </c>
      <c r="B19" s="31">
        <f>tbl_data!J16</f>
        <v>27285</v>
      </c>
      <c r="C19" s="38">
        <f>tbl_data!K16</f>
        <v>8.4724000000000004</v>
      </c>
      <c r="D19" s="77">
        <f>tbl_data!L16</f>
        <v>8315</v>
      </c>
      <c r="E19" s="39">
        <f>tbl_data!M16</f>
        <v>11.002800000000001</v>
      </c>
    </row>
    <row r="20" spans="1:5" ht="14.25" customHeight="1" x14ac:dyDescent="0.2">
      <c r="A20" s="10" t="str">
        <f>tbl_data!I17</f>
        <v xml:space="preserve">Northern Health Region </v>
      </c>
      <c r="B20" s="30">
        <f>tbl_data!J17</f>
        <v>9430</v>
      </c>
      <c r="C20" s="36">
        <f>tbl_data!K17</f>
        <v>2.9281000000000001</v>
      </c>
      <c r="D20" s="75">
        <f>tbl_data!L17</f>
        <v>12728</v>
      </c>
      <c r="E20" s="37">
        <f>tbl_data!M17</f>
        <v>16.842199999999998</v>
      </c>
    </row>
    <row r="21" spans="1:5" ht="14.25" customHeight="1" x14ac:dyDescent="0.2">
      <c r="A21" s="5" t="str">
        <f>tbl_data!I18</f>
        <v>Socioeconomic Factor Index (SEFI-2)</v>
      </c>
      <c r="B21" s="8"/>
      <c r="C21" s="18"/>
      <c r="D21" s="76"/>
      <c r="E21" s="33"/>
    </row>
    <row r="22" spans="1:5" ht="14.25" customHeight="1" x14ac:dyDescent="0.2">
      <c r="A22" s="6" t="str">
        <f>tbl_data!I19</f>
        <v>Average (95% Confidence Interval)</v>
      </c>
      <c r="B22" s="30" t="str">
        <f>tbl_data!J19</f>
        <v>n/a</v>
      </c>
      <c r="C22" s="24" t="str">
        <f>tbl_data!K19</f>
        <v>0.13 (0.13;0.13)</v>
      </c>
      <c r="D22" s="75" t="str">
        <f>tbl_data!L19</f>
        <v>n/a</v>
      </c>
      <c r="E22" s="25" t="str">
        <f>tbl_data!M19</f>
        <v>0.37 (0.37;0.38)</v>
      </c>
    </row>
    <row r="23" spans="1:5" ht="14.25" customHeight="1" x14ac:dyDescent="0.2">
      <c r="A23" s="5" t="str">
        <f>tbl_data!I20</f>
        <v>Number of Siblings</v>
      </c>
      <c r="B23" s="8"/>
      <c r="C23" s="18"/>
      <c r="D23" s="76"/>
      <c r="E23" s="33"/>
    </row>
    <row r="24" spans="1:5" ht="14.25" customHeight="1" x14ac:dyDescent="0.2">
      <c r="A24" s="6">
        <f>tbl_data!I21</f>
        <v>1</v>
      </c>
      <c r="B24" s="30">
        <f>tbl_data!J21</f>
        <v>75536</v>
      </c>
      <c r="C24" s="36">
        <f>tbl_data!K21</f>
        <v>23.454999999999998</v>
      </c>
      <c r="D24" s="75">
        <f>tbl_data!L21</f>
        <v>17833</v>
      </c>
      <c r="E24" s="37">
        <f>tbl_data!M21</f>
        <v>23.5974</v>
      </c>
    </row>
    <row r="25" spans="1:5" ht="14.25" customHeight="1" x14ac:dyDescent="0.2">
      <c r="A25" s="7">
        <f>tbl_data!I22</f>
        <v>2</v>
      </c>
      <c r="B25" s="31">
        <f>tbl_data!J22</f>
        <v>129832</v>
      </c>
      <c r="C25" s="38">
        <f>tbl_data!K22</f>
        <v>40.314599999999999</v>
      </c>
      <c r="D25" s="77">
        <f>tbl_data!L22</f>
        <v>27923</v>
      </c>
      <c r="E25" s="39">
        <f>tbl_data!M22</f>
        <v>36.948900000000002</v>
      </c>
    </row>
    <row r="26" spans="1:5" ht="14.25" customHeight="1" x14ac:dyDescent="0.2">
      <c r="A26" s="6">
        <f>tbl_data!I23</f>
        <v>3</v>
      </c>
      <c r="B26" s="30">
        <f>tbl_data!J23</f>
        <v>66438</v>
      </c>
      <c r="C26" s="36">
        <f>tbl_data!K23</f>
        <v>20.629899999999999</v>
      </c>
      <c r="D26" s="75">
        <f>tbl_data!L23</f>
        <v>15244</v>
      </c>
      <c r="E26" s="37">
        <f>tbl_data!M23</f>
        <v>20.171500000000002</v>
      </c>
    </row>
    <row r="27" spans="1:5" ht="14.25" customHeight="1" x14ac:dyDescent="0.2">
      <c r="A27" s="7" t="str">
        <f>tbl_data!I24</f>
        <v>4 or More</v>
      </c>
      <c r="B27" s="31">
        <f>tbl_data!J24</f>
        <v>50241</v>
      </c>
      <c r="C27" s="38">
        <f>tbl_data!K24</f>
        <v>15.6005</v>
      </c>
      <c r="D27" s="77">
        <f>tbl_data!L24</f>
        <v>14572</v>
      </c>
      <c r="E27" s="39">
        <f>tbl_data!M24</f>
        <v>19.282299999999999</v>
      </c>
    </row>
    <row r="28" spans="1:5" ht="14.25" customHeight="1" x14ac:dyDescent="0.2">
      <c r="A28" s="5" t="str">
        <f>tbl_data!I25</f>
        <v>In Care</v>
      </c>
      <c r="B28" s="8"/>
      <c r="C28" s="42"/>
      <c r="D28" s="76"/>
      <c r="E28" s="44"/>
    </row>
    <row r="29" spans="1:5" ht="14.25" customHeight="1" x14ac:dyDescent="0.2">
      <c r="A29" s="6" t="str">
        <f>tbl_data!I26</f>
        <v>Yes</v>
      </c>
      <c r="B29" s="30">
        <f>tbl_data!J26</f>
        <v>10789</v>
      </c>
      <c r="C29" s="36">
        <f>tbl_data!K26</f>
        <v>3.3500999999999999</v>
      </c>
      <c r="D29" s="75">
        <f>tbl_data!L26</f>
        <v>3040</v>
      </c>
      <c r="E29" s="37">
        <f>tbl_data!M26</f>
        <v>4.0227000000000004</v>
      </c>
    </row>
    <row r="30" spans="1:5" ht="14.25" customHeight="1" x14ac:dyDescent="0.2">
      <c r="A30" s="7" t="str">
        <f>tbl_data!I27</f>
        <v>No</v>
      </c>
      <c r="B30" s="31">
        <f>tbl_data!J27</f>
        <v>311258</v>
      </c>
      <c r="C30" s="38">
        <f>tbl_data!K27</f>
        <v>96.649900000000002</v>
      </c>
      <c r="D30" s="77">
        <f>tbl_data!L27</f>
        <v>72532</v>
      </c>
      <c r="E30" s="39">
        <f>tbl_data!M27</f>
        <v>95.9773</v>
      </c>
    </row>
    <row r="31" spans="1:5" ht="14.25" customHeight="1" x14ac:dyDescent="0.2">
      <c r="A31" s="5" t="str">
        <f>tbl_data!I28</f>
        <v>Charlson Comorbidity Index Score</v>
      </c>
      <c r="B31" s="8"/>
      <c r="C31" s="42"/>
      <c r="D31" s="76"/>
      <c r="E31" s="44"/>
    </row>
    <row r="32" spans="1:5" ht="14.25" customHeight="1" x14ac:dyDescent="0.2">
      <c r="A32" s="6">
        <f>tbl_data!I29</f>
        <v>0</v>
      </c>
      <c r="B32" s="30">
        <f>tbl_data!J29</f>
        <v>256085</v>
      </c>
      <c r="C32" s="36">
        <f>tbl_data!K29</f>
        <v>79.517899999999997</v>
      </c>
      <c r="D32" s="75">
        <f>tbl_data!L29</f>
        <v>62972</v>
      </c>
      <c r="E32" s="37">
        <f>tbl_data!M29</f>
        <v>83.327200000000005</v>
      </c>
    </row>
    <row r="33" spans="1:5" ht="14.25" customHeight="1" x14ac:dyDescent="0.2">
      <c r="A33" s="7">
        <f>tbl_data!I30</f>
        <v>1</v>
      </c>
      <c r="B33" s="31">
        <f>tbl_data!J30</f>
        <v>61508</v>
      </c>
      <c r="C33" s="38">
        <f>tbl_data!K30</f>
        <v>19.0991</v>
      </c>
      <c r="D33" s="77">
        <f>tbl_data!L30</f>
        <v>10054</v>
      </c>
      <c r="E33" s="39">
        <f>tbl_data!M30</f>
        <v>13.303900000000001</v>
      </c>
    </row>
    <row r="34" spans="1:5" ht="14.25" customHeight="1" x14ac:dyDescent="0.2">
      <c r="A34" s="6">
        <f>tbl_data!I31</f>
        <v>2</v>
      </c>
      <c r="B34" s="30">
        <f>tbl_data!J31</f>
        <v>3035</v>
      </c>
      <c r="C34" s="36">
        <f>tbl_data!K31</f>
        <v>0.94240000000000002</v>
      </c>
      <c r="D34" s="75">
        <f>tbl_data!L31</f>
        <v>1597</v>
      </c>
      <c r="E34" s="37">
        <f>tbl_data!M31</f>
        <v>2.1132</v>
      </c>
    </row>
    <row r="35" spans="1:5" ht="14.25" customHeight="1" x14ac:dyDescent="0.2">
      <c r="A35" s="21" t="str">
        <f>tbl_data!I32</f>
        <v>3 or Higher</v>
      </c>
      <c r="B35" s="74">
        <f>tbl_data!J32</f>
        <v>1419</v>
      </c>
      <c r="C35" s="40">
        <f>tbl_data!K32</f>
        <v>0.44059999999999999</v>
      </c>
      <c r="D35" s="78">
        <f>tbl_data!L32</f>
        <v>949</v>
      </c>
      <c r="E35" s="41">
        <f>tbl_data!M32</f>
        <v>1.2558</v>
      </c>
    </row>
    <row r="36" spans="1:5" ht="9.75" customHeight="1" x14ac:dyDescent="0.2">
      <c r="A36" s="98" t="s">
        <v>148</v>
      </c>
      <c r="B36" s="98"/>
      <c r="C36" s="98"/>
      <c r="D36" s="98"/>
      <c r="E36" s="98"/>
    </row>
  </sheetData>
  <mergeCells count="8">
    <mergeCell ref="A36:E36"/>
    <mergeCell ref="A1:E1"/>
    <mergeCell ref="A2:E2"/>
    <mergeCell ref="A3:E3"/>
    <mergeCell ref="B4:E4"/>
    <mergeCell ref="B5:C5"/>
    <mergeCell ref="D5:E5"/>
    <mergeCell ref="A4:A6"/>
  </mergeCells>
  <pageMargins left="0.70866141732283472" right="0.70866141732283472" top="0.74803149606299213" bottom="0.74803149606299213" header="0.31496062992125984" footer="0.31496062992125984"/>
  <pageSetup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5" id="{9F3826F5-D468-4743-8B38-CF8279DE8185}">
            <xm:f>tbl_data!$N5="*"</xm:f>
            <x14:dxf>
              <font>
                <b/>
                <i val="0"/>
              </font>
            </x14:dxf>
          </x14:cfRule>
          <xm:sqref>C8:C35 E8:E35</xm:sqref>
        </x14:conditionalFormatting>
      </x14:conditionalFormatting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theme="4"/>
  </sheetPr>
  <dimension ref="A1:E54"/>
  <sheetViews>
    <sheetView workbookViewId="0">
      <selection activeCell="K32" sqref="K32"/>
    </sheetView>
  </sheetViews>
  <sheetFormatPr defaultRowHeight="14.25" x14ac:dyDescent="0.2"/>
  <cols>
    <col min="1" max="1" width="46.5703125" style="4" customWidth="1"/>
    <col min="2" max="2" width="10.42578125" style="4" customWidth="1"/>
    <col min="3" max="3" width="17.7109375" style="4" customWidth="1"/>
    <col min="4" max="4" width="10.42578125" style="4" customWidth="1"/>
    <col min="5" max="5" width="17.7109375" style="4" customWidth="1"/>
    <col min="6" max="16384" width="9.140625" style="4"/>
  </cols>
  <sheetData>
    <row r="1" spans="1:5" ht="24.75" customHeight="1" x14ac:dyDescent="0.2">
      <c r="A1" s="97" t="s">
        <v>219</v>
      </c>
      <c r="B1" s="97"/>
      <c r="C1" s="97"/>
      <c r="D1" s="97"/>
      <c r="E1" s="97"/>
    </row>
    <row r="2" spans="1:5" x14ac:dyDescent="0.2">
      <c r="A2" s="100" t="s">
        <v>149</v>
      </c>
      <c r="B2" s="100"/>
      <c r="C2" s="100"/>
      <c r="D2" s="100"/>
      <c r="E2" s="100"/>
    </row>
    <row r="3" spans="1:5" ht="6" customHeight="1" x14ac:dyDescent="0.2">
      <c r="A3" s="99"/>
      <c r="B3" s="99"/>
      <c r="C3" s="99"/>
      <c r="D3" s="99"/>
      <c r="E3" s="99"/>
    </row>
    <row r="4" spans="1:5" ht="26.25" customHeight="1" x14ac:dyDescent="0.2">
      <c r="A4" s="105" t="s">
        <v>113</v>
      </c>
      <c r="B4" s="101" t="s">
        <v>142</v>
      </c>
      <c r="C4" s="101"/>
      <c r="D4" s="101"/>
      <c r="E4" s="102"/>
    </row>
    <row r="5" spans="1:5" ht="15" customHeight="1" x14ac:dyDescent="0.2">
      <c r="A5" s="106"/>
      <c r="B5" s="103" t="s">
        <v>99</v>
      </c>
      <c r="C5" s="103"/>
      <c r="D5" s="103" t="s">
        <v>100</v>
      </c>
      <c r="E5" s="104"/>
    </row>
    <row r="6" spans="1:5" x14ac:dyDescent="0.2">
      <c r="A6" s="106"/>
      <c r="B6" s="11" t="s">
        <v>110</v>
      </c>
      <c r="C6" s="11" t="s">
        <v>198</v>
      </c>
      <c r="D6" s="11" t="s">
        <v>110</v>
      </c>
      <c r="E6" s="12" t="s">
        <v>198</v>
      </c>
    </row>
    <row r="7" spans="1:5" ht="14.25" customHeight="1" x14ac:dyDescent="0.2">
      <c r="A7" s="5" t="str">
        <f>tbl_data!I37</f>
        <v>Age (Years)</v>
      </c>
      <c r="B7" s="64"/>
      <c r="C7" s="22"/>
      <c r="D7" s="64"/>
      <c r="E7" s="35"/>
    </row>
    <row r="8" spans="1:5" ht="14.25" customHeight="1" x14ac:dyDescent="0.2">
      <c r="A8" s="6" t="str">
        <f>tbl_data!I38</f>
        <v>Average (95% Confidence Interval)</v>
      </c>
      <c r="B8" s="70" t="str">
        <f>tbl_data!J38</f>
        <v>n/a</v>
      </c>
      <c r="C8" s="24" t="str">
        <f>tbl_data!K38</f>
        <v>50.48 (50.44;50.52)</v>
      </c>
      <c r="D8" s="66" t="str">
        <f>tbl_data!L38</f>
        <v>n/a</v>
      </c>
      <c r="E8" s="25" t="str">
        <f>tbl_data!M38</f>
        <v>46.88 (46.79;46.97)</v>
      </c>
    </row>
    <row r="9" spans="1:5" ht="14.25" customHeight="1" x14ac:dyDescent="0.2">
      <c r="A9" s="5" t="str">
        <f>tbl_data!I39</f>
        <v>Sex</v>
      </c>
      <c r="B9" s="67"/>
      <c r="C9" s="19"/>
      <c r="D9" s="67"/>
      <c r="E9" s="34"/>
    </row>
    <row r="10" spans="1:5" ht="14.25" customHeight="1" x14ac:dyDescent="0.2">
      <c r="A10" s="6" t="str">
        <f>tbl_data!I40</f>
        <v>Female</v>
      </c>
      <c r="B10" s="70">
        <f>tbl_data!J40</f>
        <v>93381</v>
      </c>
      <c r="C10" s="36">
        <f>tbl_data!K40</f>
        <v>28.996099999999998</v>
      </c>
      <c r="D10" s="66">
        <f>tbl_data!L40</f>
        <v>19797</v>
      </c>
      <c r="E10" s="37">
        <f>tbl_data!M40</f>
        <v>26.196200000000001</v>
      </c>
    </row>
    <row r="11" spans="1:5" ht="14.25" customHeight="1" x14ac:dyDescent="0.2">
      <c r="A11" s="7" t="str">
        <f>tbl_data!I41</f>
        <v>Male</v>
      </c>
      <c r="B11" s="71">
        <f>tbl_data!J41</f>
        <v>228554</v>
      </c>
      <c r="C11" s="38">
        <f>tbl_data!K41</f>
        <v>70.969099999999997</v>
      </c>
      <c r="D11" s="68">
        <f>tbl_data!L41</f>
        <v>41484</v>
      </c>
      <c r="E11" s="39">
        <f>tbl_data!M41</f>
        <v>54.893300000000004</v>
      </c>
    </row>
    <row r="12" spans="1:5" ht="14.25" customHeight="1" x14ac:dyDescent="0.2">
      <c r="A12" s="6" t="str">
        <f>tbl_data!I42</f>
        <v>Unknown</v>
      </c>
      <c r="B12" s="70">
        <f>tbl_data!J42</f>
        <v>112</v>
      </c>
      <c r="C12" s="36">
        <f>tbl_data!K42</f>
        <v>3.4799999999999998E-2</v>
      </c>
      <c r="D12" s="66">
        <f>tbl_data!L42</f>
        <v>14291</v>
      </c>
      <c r="E12" s="37">
        <f>tbl_data!M42</f>
        <v>18.910399999999999</v>
      </c>
    </row>
    <row r="13" spans="1:5" ht="14.25" customHeight="1" x14ac:dyDescent="0.2">
      <c r="A13" s="5" t="str">
        <f>tbl_data!I43</f>
        <v>Location</v>
      </c>
      <c r="B13" s="67"/>
      <c r="C13" s="42"/>
      <c r="D13" s="67"/>
      <c r="E13" s="43"/>
    </row>
    <row r="14" spans="1:5" ht="14.25" customHeight="1" x14ac:dyDescent="0.2">
      <c r="A14" s="6" t="str">
        <f>tbl_data!I44</f>
        <v>Southern Health-Santé Sud</v>
      </c>
      <c r="B14" s="70">
        <f>tbl_data!J44</f>
        <v>40235</v>
      </c>
      <c r="C14" s="36">
        <f>tbl_data!K44</f>
        <v>12.493499999999999</v>
      </c>
      <c r="D14" s="66">
        <f>tbl_data!L44</f>
        <v>8210</v>
      </c>
      <c r="E14" s="37">
        <f>tbl_data!M44</f>
        <v>10.863799999999999</v>
      </c>
    </row>
    <row r="15" spans="1:5" ht="14.25" customHeight="1" x14ac:dyDescent="0.2">
      <c r="A15" s="7" t="str">
        <f>tbl_data!I45</f>
        <v>Winnipeg RHA</v>
      </c>
      <c r="B15" s="71">
        <f>tbl_data!J45</f>
        <v>184328</v>
      </c>
      <c r="C15" s="38">
        <f>tbl_data!K45</f>
        <v>57.236400000000003</v>
      </c>
      <c r="D15" s="68">
        <f>tbl_data!L45</f>
        <v>23004</v>
      </c>
      <c r="E15" s="39">
        <f>tbl_data!M45</f>
        <v>30.439800000000002</v>
      </c>
    </row>
    <row r="16" spans="1:5" ht="14.25" customHeight="1" x14ac:dyDescent="0.2">
      <c r="A16" s="6" t="str">
        <f>tbl_data!I46</f>
        <v>Prairie Mountain Health</v>
      </c>
      <c r="B16" s="70">
        <f>tbl_data!J46</f>
        <v>70613</v>
      </c>
      <c r="C16" s="36">
        <f>tbl_data!K46</f>
        <v>21.926300000000001</v>
      </c>
      <c r="D16" s="66">
        <f>tbl_data!L46</f>
        <v>7939</v>
      </c>
      <c r="E16" s="37">
        <f>tbl_data!M46</f>
        <v>10.5052</v>
      </c>
    </row>
    <row r="17" spans="1:5" ht="14.25" customHeight="1" x14ac:dyDescent="0.2">
      <c r="A17" s="7" t="str">
        <f>tbl_data!I47</f>
        <v>Interlake-Eastern RHA</v>
      </c>
      <c r="B17" s="71">
        <f>tbl_data!J47</f>
        <v>19348</v>
      </c>
      <c r="C17" s="38">
        <f>tbl_data!K47</f>
        <v>6.0077999999999996</v>
      </c>
      <c r="D17" s="68">
        <f>tbl_data!L47</f>
        <v>4204</v>
      </c>
      <c r="E17" s="39">
        <f>tbl_data!M47</f>
        <v>5.5629</v>
      </c>
    </row>
    <row r="18" spans="1:5" ht="14.25" customHeight="1" x14ac:dyDescent="0.2">
      <c r="A18" s="6" t="str">
        <f>tbl_data!I48</f>
        <v>Northern Health Region</v>
      </c>
      <c r="B18" s="70">
        <f>tbl_data!J48</f>
        <v>7046</v>
      </c>
      <c r="C18" s="36">
        <f>tbl_data!K48</f>
        <v>2.1879</v>
      </c>
      <c r="D18" s="66">
        <f>tbl_data!L48</f>
        <v>6236</v>
      </c>
      <c r="E18" s="37">
        <f>tbl_data!M48</f>
        <v>8.2516999999999996</v>
      </c>
    </row>
    <row r="19" spans="1:5" ht="14.25" customHeight="1" x14ac:dyDescent="0.2">
      <c r="A19" s="7" t="str">
        <f>tbl_data!I49</f>
        <v>Unknown</v>
      </c>
      <c r="B19" s="71">
        <f>tbl_data!J49</f>
        <v>477</v>
      </c>
      <c r="C19" s="38">
        <f>tbl_data!K49</f>
        <v>0.14810000000000001</v>
      </c>
      <c r="D19" s="68">
        <f>tbl_data!L49</f>
        <v>25979</v>
      </c>
      <c r="E19" s="39">
        <f>tbl_data!M49</f>
        <v>34.3765</v>
      </c>
    </row>
    <row r="20" spans="1:5" ht="14.25" customHeight="1" x14ac:dyDescent="0.2">
      <c r="A20" s="5" t="str">
        <f>tbl_data!I50</f>
        <v>Payment</v>
      </c>
      <c r="B20" s="67"/>
      <c r="C20" s="42"/>
      <c r="D20" s="67"/>
      <c r="E20" s="43"/>
    </row>
    <row r="21" spans="1:5" ht="14.25" customHeight="1" x14ac:dyDescent="0.2">
      <c r="A21" s="6" t="str">
        <f>tbl_data!I51</f>
        <v>Fee-for-Service</v>
      </c>
      <c r="B21" s="70">
        <f>tbl_data!J51</f>
        <v>273216</v>
      </c>
      <c r="C21" s="36">
        <f>tbl_data!K51</f>
        <v>84.837299999999999</v>
      </c>
      <c r="D21" s="66">
        <f>tbl_data!L51</f>
        <v>46177</v>
      </c>
      <c r="E21" s="37">
        <f>tbl_data!M51</f>
        <v>61.103299999999997</v>
      </c>
    </row>
    <row r="22" spans="1:5" ht="14.25" customHeight="1" x14ac:dyDescent="0.2">
      <c r="A22" s="7" t="str">
        <f>tbl_data!I52</f>
        <v>Salary or Mixed</v>
      </c>
      <c r="B22" s="71">
        <f>tbl_data!J52</f>
        <v>48719</v>
      </c>
      <c r="C22" s="38">
        <f>tbl_data!K52</f>
        <v>15.1279</v>
      </c>
      <c r="D22" s="68">
        <f>tbl_data!L52</f>
        <v>15104</v>
      </c>
      <c r="E22" s="39">
        <f>tbl_data!M52</f>
        <v>19.9862</v>
      </c>
    </row>
    <row r="23" spans="1:5" ht="14.25" customHeight="1" x14ac:dyDescent="0.2">
      <c r="A23" s="6" t="str">
        <f>tbl_data!I53</f>
        <v>Unknown</v>
      </c>
      <c r="B23" s="70">
        <f>tbl_data!J53</f>
        <v>112</v>
      </c>
      <c r="C23" s="36">
        <f>tbl_data!K53</f>
        <v>3.4799999999999998E-2</v>
      </c>
      <c r="D23" s="66">
        <f>tbl_data!L53</f>
        <v>14291</v>
      </c>
      <c r="E23" s="37">
        <f>tbl_data!M53</f>
        <v>18.910399999999999</v>
      </c>
    </row>
    <row r="24" spans="1:5" ht="14.25" customHeight="1" x14ac:dyDescent="0.2">
      <c r="A24" s="5" t="str">
        <f>tbl_data!I54</f>
        <v>Hospital Privileges</v>
      </c>
      <c r="B24" s="67"/>
      <c r="C24" s="42"/>
      <c r="D24" s="67"/>
      <c r="E24" s="43"/>
    </row>
    <row r="25" spans="1:5" ht="14.25" customHeight="1" x14ac:dyDescent="0.2">
      <c r="A25" s="6" t="str">
        <f>tbl_data!I55</f>
        <v>Yes</v>
      </c>
      <c r="B25" s="70">
        <f>tbl_data!J55</f>
        <v>174965</v>
      </c>
      <c r="C25" s="36">
        <f>tbl_data!K55</f>
        <v>54.329000000000001</v>
      </c>
      <c r="D25" s="66">
        <f>tbl_data!L55</f>
        <v>52219</v>
      </c>
      <c r="E25" s="37">
        <f>tbl_data!M55</f>
        <v>69.098299999999995</v>
      </c>
    </row>
    <row r="26" spans="1:5" ht="14.25" customHeight="1" x14ac:dyDescent="0.2">
      <c r="A26" s="7" t="str">
        <f>tbl_data!I56</f>
        <v>No</v>
      </c>
      <c r="B26" s="71">
        <f>tbl_data!J56</f>
        <v>147082</v>
      </c>
      <c r="C26" s="38">
        <f>tbl_data!K56</f>
        <v>45.670999999999999</v>
      </c>
      <c r="D26" s="68">
        <f>tbl_data!L56</f>
        <v>23353</v>
      </c>
      <c r="E26" s="39">
        <f>tbl_data!M56</f>
        <v>30.901700000000002</v>
      </c>
    </row>
    <row r="27" spans="1:5" ht="14.25" customHeight="1" x14ac:dyDescent="0.2">
      <c r="A27" s="5" t="str">
        <f>tbl_data!I57</f>
        <v>Medical Training</v>
      </c>
      <c r="B27" s="67"/>
      <c r="C27" s="42"/>
      <c r="D27" s="67"/>
      <c r="E27" s="43"/>
    </row>
    <row r="28" spans="1:5" ht="14.25" customHeight="1" x14ac:dyDescent="0.2">
      <c r="A28" s="6" t="str">
        <f>tbl_data!I58</f>
        <v>Canada or United States</v>
      </c>
      <c r="B28" s="70">
        <f>tbl_data!J58</f>
        <v>116341</v>
      </c>
      <c r="C28" s="36">
        <f>tbl_data!K58</f>
        <v>36.125500000000002</v>
      </c>
      <c r="D28" s="66">
        <f>tbl_data!L58</f>
        <v>31398</v>
      </c>
      <c r="E28" s="37">
        <f>tbl_data!M58</f>
        <v>41.5471</v>
      </c>
    </row>
    <row r="29" spans="1:5" ht="14.25" customHeight="1" x14ac:dyDescent="0.2">
      <c r="A29" s="7" t="str">
        <f>tbl_data!I59</f>
        <v>Other</v>
      </c>
      <c r="B29" s="71">
        <f>tbl_data!J59</f>
        <v>205594</v>
      </c>
      <c r="C29" s="38">
        <f>tbl_data!K59</f>
        <v>63.839799999999997</v>
      </c>
      <c r="D29" s="68">
        <f>tbl_data!L59</f>
        <v>29883</v>
      </c>
      <c r="E29" s="39">
        <f>tbl_data!M59</f>
        <v>39.542400000000001</v>
      </c>
    </row>
    <row r="30" spans="1:5" ht="14.25" customHeight="1" x14ac:dyDescent="0.2">
      <c r="A30" s="6" t="str">
        <f>tbl_data!I60</f>
        <v>Unknown</v>
      </c>
      <c r="B30" s="70">
        <f>tbl_data!J60</f>
        <v>112</v>
      </c>
      <c r="C30" s="36">
        <f>tbl_data!K60</f>
        <v>3.4799999999999998E-2</v>
      </c>
      <c r="D30" s="66">
        <f>tbl_data!L60</f>
        <v>14291</v>
      </c>
      <c r="E30" s="37">
        <f>tbl_data!M60</f>
        <v>18.910399999999999</v>
      </c>
    </row>
    <row r="31" spans="1:5" ht="14.25" customHeight="1" x14ac:dyDescent="0.2">
      <c r="A31" s="5" t="str">
        <f>tbl_data!I61</f>
        <v>Visit to Pediatrician</v>
      </c>
      <c r="B31" s="67"/>
      <c r="C31" s="42"/>
      <c r="D31" s="67"/>
      <c r="E31" s="43"/>
    </row>
    <row r="32" spans="1:5" ht="14.25" customHeight="1" x14ac:dyDescent="0.2">
      <c r="A32" s="6" t="str">
        <f>tbl_data!I62</f>
        <v>Yes</v>
      </c>
      <c r="B32" s="70">
        <f>tbl_data!J62</f>
        <v>53217</v>
      </c>
      <c r="C32" s="36">
        <f>tbl_data!K62</f>
        <v>16.5246</v>
      </c>
      <c r="D32" s="66">
        <f>tbl_data!L62</f>
        <v>21213</v>
      </c>
      <c r="E32" s="37">
        <f>tbl_data!M62</f>
        <v>28.069900000000001</v>
      </c>
    </row>
    <row r="33" spans="1:5" ht="14.25" customHeight="1" x14ac:dyDescent="0.2">
      <c r="A33" s="7" t="str">
        <f>tbl_data!I63</f>
        <v>No</v>
      </c>
      <c r="B33" s="71">
        <f>tbl_data!J63</f>
        <v>268830</v>
      </c>
      <c r="C33" s="38">
        <f>tbl_data!K63</f>
        <v>83.475399999999993</v>
      </c>
      <c r="D33" s="68">
        <f>tbl_data!L63</f>
        <v>54359</v>
      </c>
      <c r="E33" s="39">
        <f>tbl_data!M63</f>
        <v>71.930099999999996</v>
      </c>
    </row>
    <row r="34" spans="1:5" ht="14.25" customHeight="1" x14ac:dyDescent="0.2">
      <c r="A34" s="5" t="str">
        <f>tbl_data!I64</f>
        <v>Visit to Majority of Care Physician</v>
      </c>
      <c r="B34" s="67"/>
      <c r="C34" s="42"/>
      <c r="D34" s="67"/>
      <c r="E34" s="43"/>
    </row>
    <row r="35" spans="1:5" ht="14.25" customHeight="1" x14ac:dyDescent="0.2">
      <c r="A35" s="6" t="str">
        <f>tbl_data!I65</f>
        <v>Yes</v>
      </c>
      <c r="B35" s="70">
        <f>tbl_data!J65</f>
        <v>123668</v>
      </c>
      <c r="C35" s="36">
        <f>tbl_data!K65</f>
        <v>38.400599999999997</v>
      </c>
      <c r="D35" s="66">
        <f>tbl_data!L65</f>
        <v>8524</v>
      </c>
      <c r="E35" s="37">
        <f>tbl_data!M65</f>
        <v>11.279299999999999</v>
      </c>
    </row>
    <row r="36" spans="1:5" ht="14.25" customHeight="1" x14ac:dyDescent="0.2">
      <c r="A36" s="7" t="str">
        <f>tbl_data!I66</f>
        <v>No</v>
      </c>
      <c r="B36" s="71">
        <f>tbl_data!J66</f>
        <v>170187</v>
      </c>
      <c r="C36" s="38">
        <f>tbl_data!K66</f>
        <v>52.845399999999998</v>
      </c>
      <c r="D36" s="68">
        <f>tbl_data!L66</f>
        <v>49541</v>
      </c>
      <c r="E36" s="39">
        <f>tbl_data!M66</f>
        <v>65.554699999999997</v>
      </c>
    </row>
    <row r="37" spans="1:5" ht="14.25" customHeight="1" x14ac:dyDescent="0.2">
      <c r="A37" s="6" t="str">
        <f>tbl_data!I67</f>
        <v>Other (No Majority of Care Physician)</v>
      </c>
      <c r="B37" s="70">
        <f>tbl_data!J67</f>
        <v>28192</v>
      </c>
      <c r="C37" s="36">
        <f>tbl_data!K67</f>
        <v>8.7539999999999996</v>
      </c>
      <c r="D37" s="66">
        <f>tbl_data!L67</f>
        <v>17507</v>
      </c>
      <c r="E37" s="37">
        <f>tbl_data!M67</f>
        <v>23.166</v>
      </c>
    </row>
    <row r="38" spans="1:5" ht="14.25" customHeight="1" x14ac:dyDescent="0.2">
      <c r="A38" s="5" t="str">
        <f>tbl_data!I68</f>
        <v>Number of Visits per Day</v>
      </c>
      <c r="B38" s="67"/>
      <c r="C38" s="22"/>
      <c r="D38" s="67"/>
      <c r="E38" s="35"/>
    </row>
    <row r="39" spans="1:5" ht="14.25" customHeight="1" x14ac:dyDescent="0.2">
      <c r="A39" s="6" t="str">
        <f>tbl_data!I69</f>
        <v>Average (95% Confidence Interval)</v>
      </c>
      <c r="B39" s="70" t="str">
        <f>tbl_data!J69</f>
        <v>n/a</v>
      </c>
      <c r="C39" s="24" t="str">
        <f>tbl_data!K69</f>
        <v>7.11 (7.10;7.12)</v>
      </c>
      <c r="D39" s="66" t="str">
        <f>tbl_data!L69</f>
        <v>n/a</v>
      </c>
      <c r="E39" s="25" t="str">
        <f>tbl_data!M69</f>
        <v>3.99 (3.97;4.01)</v>
      </c>
    </row>
    <row r="40" spans="1:5" ht="14.25" customHeight="1" x14ac:dyDescent="0.2">
      <c r="A40" s="5" t="str">
        <f>tbl_data!I70</f>
        <v>Dispensation Year</v>
      </c>
      <c r="B40" s="67"/>
      <c r="C40" s="42"/>
      <c r="D40" s="67"/>
      <c r="E40" s="43"/>
    </row>
    <row r="41" spans="1:5" ht="14.25" customHeight="1" x14ac:dyDescent="0.2">
      <c r="A41" s="6" t="str">
        <f>tbl_data!I71</f>
        <v xml:space="preserve">2014 </v>
      </c>
      <c r="B41" s="70">
        <f>tbl_data!J71</f>
        <v>153627</v>
      </c>
      <c r="C41" s="36">
        <f>tbl_data!K71</f>
        <v>33.109099999999998</v>
      </c>
      <c r="D41" s="66">
        <f>tbl_data!L71</f>
        <v>24738</v>
      </c>
      <c r="E41" s="37">
        <f>tbl_data!M71</f>
        <v>32.734299999999998</v>
      </c>
    </row>
    <row r="42" spans="1:5" ht="14.25" customHeight="1" x14ac:dyDescent="0.2">
      <c r="A42" s="7" t="str">
        <f>tbl_data!I72</f>
        <v xml:space="preserve">2015 </v>
      </c>
      <c r="B42" s="71">
        <f>tbl_data!J72</f>
        <v>105425</v>
      </c>
      <c r="C42" s="38">
        <f>tbl_data!K72</f>
        <v>32.735900000000001</v>
      </c>
      <c r="D42" s="68">
        <f>tbl_data!L72</f>
        <v>25321</v>
      </c>
      <c r="E42" s="39">
        <f>tbl_data!M72</f>
        <v>33.505800000000001</v>
      </c>
    </row>
    <row r="43" spans="1:5" ht="14.25" customHeight="1" x14ac:dyDescent="0.2">
      <c r="A43" s="6" t="str">
        <f>tbl_data!I73</f>
        <v xml:space="preserve">2016 </v>
      </c>
      <c r="B43" s="70">
        <f>tbl_data!J73</f>
        <v>109995</v>
      </c>
      <c r="C43" s="36">
        <f>tbl_data!K73</f>
        <v>34.155000000000001</v>
      </c>
      <c r="D43" s="66">
        <f>tbl_data!L73</f>
        <v>25513</v>
      </c>
      <c r="E43" s="37">
        <f>tbl_data!M73</f>
        <v>33.759900000000002</v>
      </c>
    </row>
    <row r="44" spans="1:5" ht="14.25" customHeight="1" x14ac:dyDescent="0.2">
      <c r="A44" s="5" t="str">
        <f>tbl_data!I74</f>
        <v>Drug Class</v>
      </c>
      <c r="B44" s="67"/>
      <c r="C44" s="42"/>
      <c r="D44" s="67"/>
      <c r="E44" s="43"/>
    </row>
    <row r="45" spans="1:5" ht="14.25" customHeight="1" x14ac:dyDescent="0.2">
      <c r="A45" s="6" t="str">
        <f>tbl_data!I75</f>
        <v xml:space="preserve">Tetracyclines (J01A) </v>
      </c>
      <c r="B45" s="70">
        <f>tbl_data!J75</f>
        <v>2014</v>
      </c>
      <c r="C45" s="36">
        <f>tbl_data!K75</f>
        <v>0.62539999999999996</v>
      </c>
      <c r="D45" s="66">
        <f>tbl_data!L75</f>
        <v>2482</v>
      </c>
      <c r="E45" s="37">
        <f>tbl_data!M75</f>
        <v>3.2843</v>
      </c>
    </row>
    <row r="46" spans="1:5" ht="14.25" customHeight="1" x14ac:dyDescent="0.2">
      <c r="A46" s="7" t="str">
        <f>tbl_data!I76</f>
        <v xml:space="preserve">Beta-Lactam Penicillins (J01C) </v>
      </c>
      <c r="B46" s="71">
        <f>tbl_data!J76</f>
        <v>198722</v>
      </c>
      <c r="C46" s="38">
        <f>tbl_data!K76</f>
        <v>61.7059</v>
      </c>
      <c r="D46" s="68">
        <f>tbl_data!L76</f>
        <v>40440</v>
      </c>
      <c r="E46" s="39">
        <f>tbl_data!M76</f>
        <v>53.511899999999997</v>
      </c>
    </row>
    <row r="47" spans="1:5" ht="14.25" customHeight="1" x14ac:dyDescent="0.2">
      <c r="A47" s="6" t="str">
        <f>tbl_data!I77</f>
        <v xml:space="preserve">Cephalosporins (J01D) </v>
      </c>
      <c r="B47" s="70">
        <f>tbl_data!J77</f>
        <v>47705</v>
      </c>
      <c r="C47" s="36">
        <f>tbl_data!K77</f>
        <v>14.8131</v>
      </c>
      <c r="D47" s="66">
        <f>tbl_data!L77</f>
        <v>14446</v>
      </c>
      <c r="E47" s="37">
        <f>tbl_data!M77</f>
        <v>19.115500000000001</v>
      </c>
    </row>
    <row r="48" spans="1:5" ht="14.25" customHeight="1" x14ac:dyDescent="0.2">
      <c r="A48" s="7" t="str">
        <f>tbl_data!I78</f>
        <v xml:space="preserve">Sulfonamides and Trimethoprims (J01E) </v>
      </c>
      <c r="B48" s="71">
        <f>tbl_data!J78</f>
        <v>11046</v>
      </c>
      <c r="C48" s="38">
        <f>tbl_data!K78</f>
        <v>3.4298999999999999</v>
      </c>
      <c r="D48" s="68">
        <f>tbl_data!L78</f>
        <v>6209</v>
      </c>
      <c r="E48" s="39">
        <f>tbl_data!M78</f>
        <v>8.2159999999999993</v>
      </c>
    </row>
    <row r="49" spans="1:5" ht="14.25" customHeight="1" x14ac:dyDescent="0.2">
      <c r="A49" s="6" t="str">
        <f>tbl_data!I79</f>
        <v xml:space="preserve">Macrolides, Lincosamides and Streptogramins (J01F) </v>
      </c>
      <c r="B49" s="70">
        <f>tbl_data!J79</f>
        <v>61054</v>
      </c>
      <c r="C49" s="36">
        <f>tbl_data!K79</f>
        <v>18.958100000000002</v>
      </c>
      <c r="D49" s="66">
        <f>tbl_data!L79</f>
        <v>15527</v>
      </c>
      <c r="E49" s="37">
        <f>tbl_data!M79</f>
        <v>14.326700000000001</v>
      </c>
    </row>
    <row r="50" spans="1:5" ht="14.25" customHeight="1" x14ac:dyDescent="0.2">
      <c r="A50" s="7" t="str">
        <f>tbl_data!I80</f>
        <v xml:space="preserve">Quinolones (J01M) </v>
      </c>
      <c r="B50" s="71">
        <f>tbl_data!J80</f>
        <v>500</v>
      </c>
      <c r="C50" s="38">
        <f>tbl_data!K80</f>
        <v>0.15529999999999999</v>
      </c>
      <c r="D50" s="68">
        <f>tbl_data!L80</f>
        <v>325</v>
      </c>
      <c r="E50" s="39">
        <f>tbl_data!M80</f>
        <v>0.43009999999999998</v>
      </c>
    </row>
    <row r="51" spans="1:5" ht="14.25" customHeight="1" x14ac:dyDescent="0.2">
      <c r="A51" s="6" t="str">
        <f>tbl_data!I81</f>
        <v xml:space="preserve">Other Antibiotics (J01X) </v>
      </c>
      <c r="B51" s="70">
        <f>tbl_data!J81</f>
        <v>984</v>
      </c>
      <c r="C51" s="36">
        <f>tbl_data!K81</f>
        <v>0.30549999999999999</v>
      </c>
      <c r="D51" s="66">
        <f>tbl_data!L81</f>
        <v>765</v>
      </c>
      <c r="E51" s="37">
        <f>tbl_data!M81</f>
        <v>1.0123</v>
      </c>
    </row>
    <row r="52" spans="1:5" ht="14.25" customHeight="1" x14ac:dyDescent="0.2">
      <c r="A52" s="21" t="str">
        <f>tbl_data!I82</f>
        <v>Unclassified*</v>
      </c>
      <c r="B52" s="72">
        <f>tbl_data!J82</f>
        <v>22</v>
      </c>
      <c r="C52" s="40">
        <f>tbl_data!K82</f>
        <v>6.8999999999999999E-3</v>
      </c>
      <c r="D52" s="69">
        <f>tbl_data!L82</f>
        <v>75</v>
      </c>
      <c r="E52" s="41">
        <f>tbl_data!M82</f>
        <v>9.9199999999999997E-2</v>
      </c>
    </row>
    <row r="53" spans="1:5" ht="9.75" customHeight="1" x14ac:dyDescent="0.2">
      <c r="A53" s="98" t="s">
        <v>148</v>
      </c>
      <c r="B53" s="98"/>
      <c r="C53" s="98"/>
      <c r="D53" s="98"/>
      <c r="E53" s="98"/>
    </row>
    <row r="54" spans="1:5" ht="11.25" customHeight="1" x14ac:dyDescent="0.2">
      <c r="A54" s="107" t="s">
        <v>190</v>
      </c>
      <c r="B54" s="107"/>
      <c r="C54" s="107"/>
      <c r="D54" s="107"/>
      <c r="E54" s="107"/>
    </row>
  </sheetData>
  <mergeCells count="9">
    <mergeCell ref="A1:E1"/>
    <mergeCell ref="A2:E2"/>
    <mergeCell ref="A3:E3"/>
    <mergeCell ref="A54:E54"/>
    <mergeCell ref="B4:E4"/>
    <mergeCell ref="D5:E5"/>
    <mergeCell ref="B5:C5"/>
    <mergeCell ref="A4:A6"/>
    <mergeCell ref="A53:E53"/>
  </mergeCells>
  <pageMargins left="0.70866141732283472" right="0.70866141732283472" top="0.74803149606299213" bottom="0.74803149606299213" header="0.31496062992125984" footer="0.31496062992125984"/>
  <pageSetup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4" id="{51C8445D-1D35-4CAA-85C2-F331EFC90E85}">
            <xm:f>tbl_data!$N37="*"</xm:f>
            <x14:dxf>
              <font>
                <b/>
                <i val="0"/>
              </font>
            </x14:dxf>
          </x14:cfRule>
          <xm:sqref>C7:C52 E7:E52</xm:sqref>
        </x14:conditionalFormatting>
      </x14:conditionalFormatting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U85"/>
  <sheetViews>
    <sheetView topLeftCell="G35" workbookViewId="0">
      <selection activeCell="P40" sqref="P40"/>
    </sheetView>
  </sheetViews>
  <sheetFormatPr defaultRowHeight="15" x14ac:dyDescent="0.25"/>
  <cols>
    <col min="2" max="2" width="50.85546875" bestFit="1" customWidth="1"/>
    <col min="3" max="3" width="8" bestFit="1" customWidth="1"/>
    <col min="4" max="4" width="6.5703125" style="15" bestFit="1" customWidth="1"/>
    <col min="6" max="6" width="6.5703125" style="15" bestFit="1" customWidth="1"/>
    <col min="7" max="7" width="6.140625" customWidth="1"/>
    <col min="8" max="8" width="6.140625" style="59" customWidth="1"/>
    <col min="9" max="9" width="31.5703125" customWidth="1"/>
    <col min="10" max="10" width="11.28515625" customWidth="1"/>
    <col min="11" max="11" width="17.42578125" bestFit="1" customWidth="1"/>
    <col min="12" max="12" width="6" bestFit="1" customWidth="1"/>
    <col min="13" max="13" width="17.5703125" bestFit="1" customWidth="1"/>
    <col min="14" max="15" width="4.28515625" customWidth="1"/>
    <col min="16" max="16" width="31.5703125" customWidth="1"/>
    <col min="17" max="17" width="10.5703125" customWidth="1"/>
    <col min="18" max="18" width="20" bestFit="1" customWidth="1"/>
    <col min="19" max="19" width="10.5703125" customWidth="1"/>
    <col min="20" max="20" width="17.5703125" bestFit="1" customWidth="1"/>
    <col min="21" max="21" width="4.28515625" customWidth="1"/>
  </cols>
  <sheetData>
    <row r="1" spans="1:21" x14ac:dyDescent="0.25">
      <c r="A1" t="s">
        <v>217</v>
      </c>
      <c r="I1" t="s">
        <v>223</v>
      </c>
      <c r="Q1" s="23"/>
      <c r="R1" s="23"/>
    </row>
    <row r="2" spans="1:21" ht="15" customHeight="1" x14ac:dyDescent="0.25">
      <c r="B2" s="28" t="s">
        <v>113</v>
      </c>
      <c r="C2" s="28" t="s">
        <v>99</v>
      </c>
      <c r="D2" s="46"/>
      <c r="E2" s="28" t="s">
        <v>100</v>
      </c>
      <c r="F2" s="46" t="s">
        <v>226</v>
      </c>
      <c r="G2" s="29"/>
      <c r="I2" s="28" t="s">
        <v>141</v>
      </c>
      <c r="J2" s="28" t="s">
        <v>102</v>
      </c>
      <c r="K2" s="28"/>
      <c r="L2" s="28" t="s">
        <v>227</v>
      </c>
      <c r="M2" s="28"/>
      <c r="N2" s="28" t="s">
        <v>125</v>
      </c>
      <c r="P2" s="28" t="s">
        <v>141</v>
      </c>
      <c r="Q2" s="28" t="s">
        <v>103</v>
      </c>
      <c r="R2" s="28"/>
      <c r="S2" s="28" t="s">
        <v>227</v>
      </c>
      <c r="T2" s="28"/>
      <c r="U2" s="28" t="s">
        <v>125</v>
      </c>
    </row>
    <row r="3" spans="1:21" ht="15" customHeight="1" x14ac:dyDescent="0.25">
      <c r="B3" s="28"/>
      <c r="C3" s="28" t="s">
        <v>32</v>
      </c>
      <c r="D3" s="46" t="s">
        <v>101</v>
      </c>
      <c r="E3" s="28" t="s">
        <v>32</v>
      </c>
      <c r="F3" s="46" t="s">
        <v>101</v>
      </c>
      <c r="G3" s="28" t="s">
        <v>125</v>
      </c>
      <c r="H3" s="60"/>
      <c r="I3" s="28"/>
      <c r="J3" s="28" t="s">
        <v>200</v>
      </c>
      <c r="K3" s="28" t="s">
        <v>114</v>
      </c>
      <c r="L3" s="28" t="s">
        <v>200</v>
      </c>
      <c r="M3" s="28" t="s">
        <v>115</v>
      </c>
      <c r="N3" s="28"/>
      <c r="P3" s="28"/>
      <c r="Q3" s="28" t="s">
        <v>200</v>
      </c>
      <c r="R3" s="28" t="s">
        <v>114</v>
      </c>
      <c r="S3" s="28" t="s">
        <v>200</v>
      </c>
      <c r="T3" s="28" t="s">
        <v>115</v>
      </c>
      <c r="U3" s="28"/>
    </row>
    <row r="4" spans="1:21" x14ac:dyDescent="0.25">
      <c r="A4" t="str">
        <f>IF(G5="*",CONCATENATE(B4,"*"),B4)</f>
        <v>Age Group (Years)*</v>
      </c>
      <c r="B4" t="s">
        <v>104</v>
      </c>
      <c r="G4" s="59"/>
      <c r="I4" t="s">
        <v>104</v>
      </c>
      <c r="P4" t="s">
        <v>104</v>
      </c>
    </row>
    <row r="5" spans="1:21" x14ac:dyDescent="0.25">
      <c r="B5" s="14" t="s">
        <v>102</v>
      </c>
      <c r="C5">
        <f>orig_data!C24</f>
        <v>322047</v>
      </c>
      <c r="D5" s="15">
        <f>orig_data!D24</f>
        <v>80.993899999999996</v>
      </c>
      <c r="E5">
        <f>orig_data!C23</f>
        <v>75572</v>
      </c>
      <c r="F5" s="15">
        <f>orig_data!D23</f>
        <v>19.0061</v>
      </c>
      <c r="G5" t="str">
        <f>orig_data!$G$23</f>
        <v>*</v>
      </c>
      <c r="I5" s="14" t="s">
        <v>152</v>
      </c>
      <c r="J5">
        <f>orig_data!F174</f>
        <v>20327</v>
      </c>
      <c r="K5">
        <f>orig_data!G174</f>
        <v>6.3117999999999999</v>
      </c>
      <c r="L5">
        <f>orig_data!D174</f>
        <v>6278</v>
      </c>
      <c r="M5">
        <f>orig_data!E174</f>
        <v>8.3072999999999997</v>
      </c>
      <c r="N5" t="str">
        <f>orig_data!M174</f>
        <v>*</v>
      </c>
      <c r="P5" s="14" t="s">
        <v>76</v>
      </c>
      <c r="Q5" s="65">
        <f>orig_data!F124</f>
        <v>1053164</v>
      </c>
      <c r="R5" s="15">
        <f>orig_data!G124</f>
        <v>78.693700000000007</v>
      </c>
      <c r="S5" s="65">
        <f>orig_data!D124</f>
        <v>375131</v>
      </c>
      <c r="T5" s="15">
        <f>orig_data!E124</f>
        <v>74.334299999999999</v>
      </c>
      <c r="U5" s="15" t="str">
        <f>orig_data!M124</f>
        <v>*</v>
      </c>
    </row>
    <row r="6" spans="1:21" x14ac:dyDescent="0.25">
      <c r="B6" s="14" t="s">
        <v>103</v>
      </c>
      <c r="C6">
        <f>orig_data!C22</f>
        <v>1338308</v>
      </c>
      <c r="D6" s="15">
        <f>orig_data!D22</f>
        <v>72.617199999999997</v>
      </c>
      <c r="E6">
        <f>orig_data!C21</f>
        <v>504654</v>
      </c>
      <c r="F6" s="15">
        <f>orig_data!D21</f>
        <v>27.3828</v>
      </c>
      <c r="G6" t="str">
        <f>orig_data!$G$21</f>
        <v>*</v>
      </c>
      <c r="I6" s="16" t="s">
        <v>126</v>
      </c>
      <c r="J6">
        <f>orig_data!F175</f>
        <v>128580</v>
      </c>
      <c r="K6">
        <f>orig_data!G175</f>
        <v>39.925800000000002</v>
      </c>
      <c r="L6">
        <f>orig_data!D175</f>
        <v>30017</v>
      </c>
      <c r="M6">
        <f>orig_data!E175</f>
        <v>39.719700000000003</v>
      </c>
      <c r="N6" t="str">
        <f>orig_data!M175</f>
        <v>*</v>
      </c>
      <c r="P6" s="14" t="s">
        <v>121</v>
      </c>
      <c r="Q6" s="65">
        <f>orig_data!F125</f>
        <v>285144</v>
      </c>
      <c r="R6" s="15">
        <f>orig_data!G125</f>
        <v>21.3063</v>
      </c>
      <c r="S6" s="65">
        <f>orig_data!D125</f>
        <v>129523</v>
      </c>
      <c r="T6" s="15">
        <f>orig_data!E125</f>
        <v>25.665700000000001</v>
      </c>
      <c r="U6" s="15" t="str">
        <f>orig_data!M125</f>
        <v>*</v>
      </c>
    </row>
    <row r="7" spans="1:21" x14ac:dyDescent="0.25">
      <c r="A7" t="str">
        <f>IF(G8="*",CONCATENATE(B7,"*"),B7)</f>
        <v>Patient Residence*</v>
      </c>
      <c r="B7" t="s">
        <v>133</v>
      </c>
      <c r="I7" s="16" t="s">
        <v>127</v>
      </c>
      <c r="J7">
        <f>orig_data!F176</f>
        <v>104994</v>
      </c>
      <c r="K7">
        <f>orig_data!G176</f>
        <v>32.6021</v>
      </c>
      <c r="L7">
        <f>orig_data!D176</f>
        <v>22640</v>
      </c>
      <c r="M7">
        <f>orig_data!E176</f>
        <v>29.958200000000001</v>
      </c>
      <c r="N7" t="str">
        <f>orig_data!M176</f>
        <v>*</v>
      </c>
      <c r="P7" s="17" t="s">
        <v>143</v>
      </c>
      <c r="Q7" s="65"/>
      <c r="R7" s="15"/>
      <c r="S7" s="65"/>
      <c r="T7" s="15"/>
      <c r="U7" s="15"/>
    </row>
    <row r="8" spans="1:21" x14ac:dyDescent="0.25">
      <c r="B8" s="14" t="s">
        <v>105</v>
      </c>
      <c r="C8">
        <f>orig_data!C68</f>
        <v>201708</v>
      </c>
      <c r="D8" s="15">
        <f>orig_data!D68</f>
        <v>73.474999999999994</v>
      </c>
      <c r="E8">
        <f>orig_data!C67</f>
        <v>72818</v>
      </c>
      <c r="F8" s="15">
        <f>orig_data!D67</f>
        <v>26.524999999999999</v>
      </c>
      <c r="G8" t="str">
        <f>orig_data!$G$67</f>
        <v>*</v>
      </c>
      <c r="I8" s="16" t="s">
        <v>128</v>
      </c>
      <c r="J8">
        <f>orig_data!F177</f>
        <v>68146</v>
      </c>
      <c r="K8">
        <f>orig_data!G177</f>
        <v>21.160299999999999</v>
      </c>
      <c r="L8">
        <f>orig_data!D177</f>
        <v>16637</v>
      </c>
      <c r="M8">
        <f>orig_data!E177</f>
        <v>22.014800000000001</v>
      </c>
      <c r="N8" t="str">
        <f>orig_data!M177</f>
        <v>*</v>
      </c>
      <c r="P8" s="14" t="s">
        <v>123</v>
      </c>
      <c r="Q8" s="65">
        <f>orig_data!F$151</f>
        <v>846222</v>
      </c>
      <c r="R8" s="15">
        <f>orig_data!G$151</f>
        <v>63.230699999999999</v>
      </c>
      <c r="S8" s="65">
        <f>orig_data!D$151</f>
        <v>299998</v>
      </c>
      <c r="T8" s="15">
        <f>orig_data!E$151</f>
        <v>59.446300000000001</v>
      </c>
      <c r="U8" s="15" t="str">
        <f>orig_data!M$151</f>
        <v>*</v>
      </c>
    </row>
    <row r="9" spans="1:21" x14ac:dyDescent="0.25">
      <c r="B9" s="26" t="s">
        <v>106</v>
      </c>
      <c r="C9">
        <f>orig_data!C72</f>
        <v>948266</v>
      </c>
      <c r="D9" s="15">
        <f>orig_data!D72</f>
        <v>75.814899999999994</v>
      </c>
      <c r="E9">
        <f>orig_data!C71</f>
        <v>302498</v>
      </c>
      <c r="F9" s="15">
        <f>orig_data!D71</f>
        <v>24.185099999999998</v>
      </c>
      <c r="G9" t="str">
        <f>orig_data!$G$71</f>
        <v>*</v>
      </c>
      <c r="I9" s="17" t="s">
        <v>143</v>
      </c>
      <c r="P9" s="14" t="s">
        <v>124</v>
      </c>
      <c r="Q9" s="65">
        <f>orig_data!F$143</f>
        <v>953845</v>
      </c>
      <c r="R9" s="15">
        <f>orig_data!G$143</f>
        <v>71.272499999999994</v>
      </c>
      <c r="S9" s="65">
        <f>orig_data!D$143</f>
        <v>314019</v>
      </c>
      <c r="T9" s="15">
        <f>orig_data!E$143</f>
        <v>62.224600000000002</v>
      </c>
      <c r="U9" s="15" t="str">
        <f>orig_data!M$143</f>
        <v>*</v>
      </c>
    </row>
    <row r="10" spans="1:21" x14ac:dyDescent="0.25">
      <c r="B10" s="26" t="s">
        <v>107</v>
      </c>
      <c r="C10">
        <f>orig_data!C70</f>
        <v>309731</v>
      </c>
      <c r="D10" s="15">
        <f>orig_data!D70</f>
        <v>79.962999999999994</v>
      </c>
      <c r="E10">
        <f>orig_data!C69</f>
        <v>77612</v>
      </c>
      <c r="F10" s="15">
        <f>orig_data!D69</f>
        <v>20.036999999999999</v>
      </c>
      <c r="G10" t="str">
        <f>orig_data!$G$69</f>
        <v>*</v>
      </c>
      <c r="I10" s="14" t="s">
        <v>123</v>
      </c>
      <c r="J10">
        <f>orig_data!F$206</f>
        <v>157844</v>
      </c>
      <c r="K10">
        <f>orig_data!G$206</f>
        <v>49.012700000000002</v>
      </c>
      <c r="L10">
        <f>orig_data!D$206</f>
        <v>37866</v>
      </c>
      <c r="M10">
        <f>orig_data!E$206</f>
        <v>50.105899999999998</v>
      </c>
      <c r="N10" t="str">
        <f>orig_data!M$206</f>
        <v>*</v>
      </c>
      <c r="P10" s="1" t="s">
        <v>207</v>
      </c>
      <c r="Q10" s="65"/>
      <c r="R10" s="15"/>
      <c r="S10" s="65"/>
      <c r="T10" s="15"/>
      <c r="U10" s="15"/>
    </row>
    <row r="11" spans="1:21" x14ac:dyDescent="0.25">
      <c r="B11" s="26" t="s">
        <v>108</v>
      </c>
      <c r="C11">
        <f>orig_data!C64</f>
        <v>154984</v>
      </c>
      <c r="D11" s="15">
        <f>orig_data!D64</f>
        <v>70.419399999999996</v>
      </c>
      <c r="E11">
        <f>orig_data!C63</f>
        <v>65103</v>
      </c>
      <c r="F11" s="15">
        <f>orig_data!D63</f>
        <v>29.5806</v>
      </c>
      <c r="G11" t="str">
        <f>orig_data!$G$63</f>
        <v>*</v>
      </c>
      <c r="I11" s="14" t="s">
        <v>124</v>
      </c>
      <c r="J11">
        <f>orig_data!F$205</f>
        <v>164203</v>
      </c>
      <c r="K11">
        <f>orig_data!G$205</f>
        <v>50.987299999999998</v>
      </c>
      <c r="L11">
        <f>orig_data!D$205</f>
        <v>37706</v>
      </c>
      <c r="M11">
        <f>orig_data!E$205</f>
        <v>49.894100000000002</v>
      </c>
      <c r="N11" t="str">
        <f>orig_data!M$205</f>
        <v>*</v>
      </c>
      <c r="P11" s="13" t="s">
        <v>181</v>
      </c>
      <c r="Q11" s="65">
        <f>orig_data!F$147</f>
        <v>154927</v>
      </c>
      <c r="R11" s="15">
        <f>orig_data!G$147</f>
        <v>11.5763</v>
      </c>
      <c r="S11" s="65">
        <f>orig_data!D$147</f>
        <v>60853</v>
      </c>
      <c r="T11" s="15">
        <f>orig_data!E$147</f>
        <v>12.058400000000001</v>
      </c>
      <c r="U11" s="15" t="str">
        <f>orig_data!M$147</f>
        <v>*</v>
      </c>
    </row>
    <row r="12" spans="1:21" x14ac:dyDescent="0.25">
      <c r="B12" s="26" t="s">
        <v>109</v>
      </c>
      <c r="C12">
        <f>orig_data!C66</f>
        <v>45666</v>
      </c>
      <c r="D12" s="15">
        <f>orig_data!D66</f>
        <v>42.337800000000001</v>
      </c>
      <c r="E12">
        <f>orig_data!C65</f>
        <v>62195</v>
      </c>
      <c r="F12" s="15">
        <f>orig_data!D65</f>
        <v>57.662199999999999</v>
      </c>
      <c r="G12" t="str">
        <f>orig_data!$G$65</f>
        <v>*</v>
      </c>
      <c r="I12" s="1" t="s">
        <v>207</v>
      </c>
      <c r="P12" s="13" t="s">
        <v>182</v>
      </c>
      <c r="Q12" s="65">
        <f>orig_data!F$149</f>
        <v>779285</v>
      </c>
      <c r="R12" s="15">
        <f>orig_data!G$149</f>
        <v>58.229100000000003</v>
      </c>
      <c r="S12" s="65">
        <f>orig_data!D$149</f>
        <v>271251</v>
      </c>
      <c r="T12" s="15">
        <f>orig_data!E$149</f>
        <v>53.749899999999997</v>
      </c>
      <c r="U12" s="15" t="str">
        <f>orig_data!M$149</f>
        <v>*</v>
      </c>
    </row>
    <row r="13" spans="1:21" x14ac:dyDescent="0.25">
      <c r="A13" t="str">
        <f>IF(G14="*",CONCATENATE(B13,"*"),B13)</f>
        <v>Dispensation Year*</v>
      </c>
      <c r="B13" t="s">
        <v>189</v>
      </c>
      <c r="I13" s="13" t="s">
        <v>181</v>
      </c>
      <c r="J13">
        <f>orig_data!F$202</f>
        <v>46781</v>
      </c>
      <c r="K13">
        <f>orig_data!G$202</f>
        <v>14.5261</v>
      </c>
      <c r="L13">
        <f>orig_data!D$202</f>
        <v>11965</v>
      </c>
      <c r="M13">
        <f>orig_data!E$202</f>
        <v>15.832599999999999</v>
      </c>
      <c r="N13" t="str">
        <f>orig_data!M$202</f>
        <v>*</v>
      </c>
      <c r="P13" s="13" t="s">
        <v>183</v>
      </c>
      <c r="Q13" s="65">
        <f>orig_data!F$148</f>
        <v>240161</v>
      </c>
      <c r="R13" s="15">
        <f>orig_data!G$148</f>
        <v>17.9451</v>
      </c>
      <c r="S13" s="65">
        <f>orig_data!D$148</f>
        <v>66295</v>
      </c>
      <c r="T13" s="15">
        <f>orig_data!E$148</f>
        <v>13.136699999999999</v>
      </c>
      <c r="U13" s="15" t="str">
        <f>orig_data!M$148</f>
        <v>*</v>
      </c>
    </row>
    <row r="14" spans="1:21" x14ac:dyDescent="0.25">
      <c r="B14" s="14">
        <v>2014</v>
      </c>
      <c r="C14">
        <f>orig_data!C83</f>
        <v>546341</v>
      </c>
      <c r="D14" s="15">
        <f>orig_data!D83</f>
        <v>74.239599999999996</v>
      </c>
      <c r="E14">
        <f>orig_data!C82</f>
        <v>189575</v>
      </c>
      <c r="F14" s="15">
        <f>orig_data!D82</f>
        <v>25.760400000000001</v>
      </c>
      <c r="G14" t="str">
        <f>orig_data!$G$82</f>
        <v>*</v>
      </c>
      <c r="I14" s="13" t="s">
        <v>182</v>
      </c>
      <c r="J14">
        <f>orig_data!F$204</f>
        <v>168981</v>
      </c>
      <c r="K14">
        <f>orig_data!G$204</f>
        <v>52.4709</v>
      </c>
      <c r="L14">
        <f>orig_data!D$204</f>
        <v>31247</v>
      </c>
      <c r="M14">
        <f>orig_data!E$204</f>
        <v>41.347299999999997</v>
      </c>
      <c r="N14" t="str">
        <f>orig_data!M$204</f>
        <v>*</v>
      </c>
      <c r="P14" s="13" t="s">
        <v>184</v>
      </c>
      <c r="Q14" s="65">
        <f>orig_data!F$145</f>
        <v>127699</v>
      </c>
      <c r="R14" s="15">
        <f>orig_data!G$145</f>
        <v>9.5418000000000003</v>
      </c>
      <c r="S14" s="65">
        <f>orig_data!D$145</f>
        <v>56788</v>
      </c>
      <c r="T14" s="15">
        <f>orig_data!E$145</f>
        <v>11.2529</v>
      </c>
      <c r="U14" s="15" t="str">
        <f>orig_data!M$145</f>
        <v>*</v>
      </c>
    </row>
    <row r="15" spans="1:21" x14ac:dyDescent="0.25">
      <c r="B15" s="14">
        <v>2015</v>
      </c>
      <c r="C15" s="3">
        <f>orig_data!C85</f>
        <v>554201</v>
      </c>
      <c r="D15" s="15">
        <f>orig_data!D85</f>
        <v>74.132499999999993</v>
      </c>
      <c r="E15" s="3">
        <f>orig_data!C84</f>
        <v>193381</v>
      </c>
      <c r="F15" s="15">
        <f>orig_data!D84</f>
        <v>25.8675</v>
      </c>
      <c r="G15" s="3" t="str">
        <f>orig_data!$G$84</f>
        <v>*</v>
      </c>
      <c r="H15" s="62"/>
      <c r="I15" s="13" t="s">
        <v>183</v>
      </c>
      <c r="J15">
        <f>orig_data!F$203</f>
        <v>69570</v>
      </c>
      <c r="K15">
        <f>orig_data!G$203</f>
        <v>21.602399999999999</v>
      </c>
      <c r="L15">
        <f>orig_data!D$203</f>
        <v>11317</v>
      </c>
      <c r="M15">
        <f>orig_data!E$203</f>
        <v>14.975099999999999</v>
      </c>
      <c r="N15" t="str">
        <f>orig_data!M$203</f>
        <v>*</v>
      </c>
      <c r="P15" s="13" t="s">
        <v>185</v>
      </c>
      <c r="Q15" s="65">
        <f>orig_data!F$146</f>
        <v>36236</v>
      </c>
      <c r="R15" s="15">
        <f>orig_data!G$146</f>
        <v>2.7075999999999998</v>
      </c>
      <c r="S15" s="65">
        <f>orig_data!D$146</f>
        <v>49467</v>
      </c>
      <c r="T15" s="15">
        <f>orig_data!E$146</f>
        <v>9.8021999999999991</v>
      </c>
      <c r="U15" s="15" t="str">
        <f>orig_data!M$146</f>
        <v>*</v>
      </c>
    </row>
    <row r="16" spans="1:21" x14ac:dyDescent="0.25">
      <c r="B16" s="14">
        <v>2016</v>
      </c>
      <c r="C16">
        <f>orig_data!C87</f>
        <v>559813</v>
      </c>
      <c r="D16" s="15">
        <f>orig_data!D87</f>
        <v>73.943399999999997</v>
      </c>
      <c r="E16">
        <f>orig_data!C86</f>
        <v>197270</v>
      </c>
      <c r="F16" s="15">
        <f>orig_data!D86</f>
        <v>26.0566</v>
      </c>
      <c r="G16" t="str">
        <f>orig_data!$G$86</f>
        <v>*</v>
      </c>
      <c r="I16" s="13" t="s">
        <v>184</v>
      </c>
      <c r="J16">
        <f>orig_data!F$200</f>
        <v>27285</v>
      </c>
      <c r="K16">
        <f>orig_data!G$200</f>
        <v>8.4724000000000004</v>
      </c>
      <c r="L16">
        <f>orig_data!D$200</f>
        <v>8315</v>
      </c>
      <c r="M16">
        <f>orig_data!E$200</f>
        <v>11.002800000000001</v>
      </c>
      <c r="N16" t="str">
        <f>orig_data!M$200</f>
        <v>*</v>
      </c>
      <c r="P16" s="1" t="s">
        <v>153</v>
      </c>
      <c r="Q16" s="65"/>
      <c r="S16" s="65"/>
    </row>
    <row r="17" spans="1:21" x14ac:dyDescent="0.25">
      <c r="A17" t="str">
        <f>IF(G18="*",CONCATENATE(B17,"*"),B17)</f>
        <v>Drug Class*</v>
      </c>
      <c r="B17" s="1" t="s">
        <v>140</v>
      </c>
      <c r="I17" s="13" t="s">
        <v>185</v>
      </c>
      <c r="J17">
        <f>orig_data!F$201</f>
        <v>9430</v>
      </c>
      <c r="K17">
        <f>orig_data!G$201</f>
        <v>2.9281000000000001</v>
      </c>
      <c r="L17">
        <f>orig_data!D$201</f>
        <v>12728</v>
      </c>
      <c r="M17">
        <f>orig_data!E$201</f>
        <v>16.842199999999998</v>
      </c>
      <c r="N17" t="str">
        <f>orig_data!M$201</f>
        <v>*</v>
      </c>
      <c r="P17" s="13" t="s">
        <v>131</v>
      </c>
      <c r="Q17" s="65" t="s">
        <v>199</v>
      </c>
      <c r="R17" t="str">
        <f>CONCATENATE(FIXED(orig_data!F99,2)," (",FIXED(orig_data!G99,2),";",FIXED(orig_data!H99,2),")")</f>
        <v>-0.02 (-0.02;-0.02)</v>
      </c>
      <c r="S17" s="65" t="s">
        <v>199</v>
      </c>
      <c r="T17" t="str">
        <f>CONCATENATE(FIXED(orig_data!J99,2)," (",FIXED(orig_data!K99,2),";",FIXED(orig_data!L99,2),")")</f>
        <v>0.11 (0.15;0.11)</v>
      </c>
      <c r="U17" t="str">
        <f>orig_data!P99</f>
        <v>*</v>
      </c>
    </row>
    <row r="18" spans="1:21" x14ac:dyDescent="0.25">
      <c r="B18" s="14" t="s">
        <v>134</v>
      </c>
      <c r="C18">
        <f>orig_data!C39</f>
        <v>61463</v>
      </c>
      <c r="D18" s="15">
        <f>orig_data!D39</f>
        <v>43.097799999999999</v>
      </c>
      <c r="E18">
        <f>orig_data!C38</f>
        <v>81150</v>
      </c>
      <c r="F18" s="15">
        <f>orig_data!D38</f>
        <v>56.902200000000001</v>
      </c>
      <c r="G18" t="str">
        <f>orig_data!$G$38</f>
        <v>*</v>
      </c>
      <c r="I18" s="1" t="s">
        <v>153</v>
      </c>
      <c r="P18" t="s">
        <v>206</v>
      </c>
      <c r="Q18" s="65"/>
      <c r="R18" s="15"/>
      <c r="S18" s="65"/>
      <c r="T18" s="15"/>
      <c r="U18" s="15"/>
    </row>
    <row r="19" spans="1:21" x14ac:dyDescent="0.25">
      <c r="B19" s="14" t="s">
        <v>136</v>
      </c>
      <c r="C19">
        <f>orig_data!C41</f>
        <v>571945</v>
      </c>
      <c r="D19" s="15">
        <f>orig_data!D41</f>
        <v>82.501300000000001</v>
      </c>
      <c r="E19">
        <f>orig_data!C40</f>
        <v>121311</v>
      </c>
      <c r="F19" s="15">
        <f>orig_data!D40</f>
        <v>17.498699999999999</v>
      </c>
      <c r="G19" t="str">
        <f>orig_data!$G$40</f>
        <v>*</v>
      </c>
      <c r="I19" s="13" t="s">
        <v>131</v>
      </c>
      <c r="J19" t="s">
        <v>199</v>
      </c>
      <c r="K19" t="str">
        <f>CONCATENATE(FIXED(orig_data!F102,2)," (",FIXED(orig_data!G102,2),";",FIXED(orig_data!H102,2),")")</f>
        <v>0.13 (0.13;0.13)</v>
      </c>
      <c r="L19" t="s">
        <v>199</v>
      </c>
      <c r="M19" t="str">
        <f>CONCATENATE(FIXED(orig_data!J102,2)," (",FIXED(orig_data!K102,2),";",FIXED(orig_data!L102,2),")")</f>
        <v>0.37 (0.37;0.38)</v>
      </c>
      <c r="N19" t="str">
        <f>orig_data!$P$102</f>
        <v>*</v>
      </c>
      <c r="P19" s="14">
        <v>0</v>
      </c>
      <c r="Q19" s="65">
        <f>orig_data!F112</f>
        <v>776082</v>
      </c>
      <c r="R19" s="15">
        <f>orig_data!G112</f>
        <v>57.989800000000002</v>
      </c>
      <c r="S19" s="65">
        <f>orig_data!D112</f>
        <v>280872</v>
      </c>
      <c r="T19" s="15">
        <f>orig_data!E112</f>
        <v>55.656399999999998</v>
      </c>
      <c r="U19" s="15" t="str">
        <f>orig_data!M112</f>
        <v>*</v>
      </c>
    </row>
    <row r="20" spans="1:21" x14ac:dyDescent="0.25">
      <c r="B20" s="14" t="s">
        <v>137</v>
      </c>
      <c r="C20">
        <f>orig_data!C43</f>
        <v>216286</v>
      </c>
      <c r="D20" s="15">
        <f>orig_data!D43</f>
        <v>73.442300000000003</v>
      </c>
      <c r="E20">
        <f>orig_data!C42</f>
        <v>78212</v>
      </c>
      <c r="F20" s="15">
        <f>orig_data!D42</f>
        <v>26.557700000000001</v>
      </c>
      <c r="G20" t="str">
        <f>orig_data!$G$42</f>
        <v>*</v>
      </c>
      <c r="I20" s="1" t="s">
        <v>162</v>
      </c>
      <c r="P20" s="14">
        <v>1</v>
      </c>
      <c r="Q20" s="65">
        <f>orig_data!F113</f>
        <v>337606</v>
      </c>
      <c r="R20" s="15">
        <f>orig_data!G113</f>
        <v>25.226299999999998</v>
      </c>
      <c r="S20" s="65">
        <f>orig_data!D113</f>
        <v>104117</v>
      </c>
      <c r="T20" s="15">
        <f>orig_data!E113</f>
        <v>20.631399999999999</v>
      </c>
      <c r="U20" s="15" t="str">
        <f>orig_data!M113</f>
        <v>*</v>
      </c>
    </row>
    <row r="21" spans="1:21" x14ac:dyDescent="0.25">
      <c r="B21" s="14" t="s">
        <v>138</v>
      </c>
      <c r="C21">
        <f>orig_data!C45</f>
        <v>87474</v>
      </c>
      <c r="D21" s="15">
        <f>orig_data!D45</f>
        <v>57.982799999999997</v>
      </c>
      <c r="E21">
        <f>orig_data!C44</f>
        <v>63388</v>
      </c>
      <c r="F21" s="15">
        <f>orig_data!D44</f>
        <v>42.017200000000003</v>
      </c>
      <c r="G21" t="str">
        <f>orig_data!$G$44</f>
        <v>*</v>
      </c>
      <c r="I21" s="14">
        <v>1</v>
      </c>
      <c r="J21">
        <f>orig_data!F170</f>
        <v>75536</v>
      </c>
      <c r="K21">
        <f>orig_data!G170</f>
        <v>23.454999999999998</v>
      </c>
      <c r="L21">
        <f>orig_data!D170</f>
        <v>17833</v>
      </c>
      <c r="M21">
        <f>orig_data!E170</f>
        <v>23.5974</v>
      </c>
      <c r="N21" t="str">
        <f>orig_data!M170</f>
        <v>*</v>
      </c>
      <c r="P21" s="14">
        <v>2</v>
      </c>
      <c r="Q21" s="65">
        <f>orig_data!F114</f>
        <v>116898</v>
      </c>
      <c r="R21" s="15">
        <f>orig_data!G114</f>
        <v>8.7347999999999999</v>
      </c>
      <c r="S21" s="65">
        <f>orig_data!D114</f>
        <v>52402</v>
      </c>
      <c r="T21" s="15">
        <f>orig_data!E114</f>
        <v>10.383699999999999</v>
      </c>
      <c r="U21" s="15" t="str">
        <f>orig_data!M114</f>
        <v>*</v>
      </c>
    </row>
    <row r="22" spans="1:21" x14ac:dyDescent="0.25">
      <c r="B22" s="14" t="s">
        <v>139</v>
      </c>
      <c r="C22">
        <f>orig_data!C47</f>
        <v>412086</v>
      </c>
      <c r="D22" s="15">
        <f>orig_data!D47</f>
        <v>82.955699999999993</v>
      </c>
      <c r="E22">
        <f>orig_data!C46</f>
        <v>84668</v>
      </c>
      <c r="F22" s="15">
        <f>orig_data!D46</f>
        <v>17.0443</v>
      </c>
      <c r="G22" t="str">
        <f>orig_data!$G$46</f>
        <v>*</v>
      </c>
      <c r="I22" s="14">
        <v>2</v>
      </c>
      <c r="J22">
        <f>orig_data!F171</f>
        <v>129832</v>
      </c>
      <c r="K22">
        <f>orig_data!G171</f>
        <v>40.314599999999999</v>
      </c>
      <c r="L22">
        <f>orig_data!D171</f>
        <v>27923</v>
      </c>
      <c r="M22">
        <f>orig_data!E171</f>
        <v>36.948900000000002</v>
      </c>
      <c r="N22" t="str">
        <f>orig_data!M171</f>
        <v>*</v>
      </c>
      <c r="P22" s="14" t="s">
        <v>122</v>
      </c>
      <c r="Q22" s="65">
        <f>orig_data!F115</f>
        <v>107722</v>
      </c>
      <c r="R22" s="15">
        <f>orig_data!G115</f>
        <v>8.0490999999999993</v>
      </c>
      <c r="S22" s="65">
        <f>orig_data!D115</f>
        <v>67263</v>
      </c>
      <c r="T22" s="15">
        <f>orig_data!E115</f>
        <v>13.3285</v>
      </c>
      <c r="U22" s="15" t="str">
        <f>orig_data!M115</f>
        <v>*</v>
      </c>
    </row>
    <row r="23" spans="1:21" x14ac:dyDescent="0.25">
      <c r="B23" s="14" t="s">
        <v>135</v>
      </c>
      <c r="C23">
        <f>orig_data!C49</f>
        <v>202563</v>
      </c>
      <c r="D23" s="15">
        <f>orig_data!D49</f>
        <v>69.316100000000006</v>
      </c>
      <c r="E23">
        <f>orig_data!C48</f>
        <v>89668</v>
      </c>
      <c r="F23" s="15">
        <f>orig_data!D48</f>
        <v>30.683900000000001</v>
      </c>
      <c r="G23" t="str">
        <f>orig_data!$G$48</f>
        <v>*</v>
      </c>
      <c r="I23" s="14">
        <v>3</v>
      </c>
      <c r="J23">
        <f>orig_data!F172</f>
        <v>66438</v>
      </c>
      <c r="K23">
        <f>orig_data!G172</f>
        <v>20.629899999999999</v>
      </c>
      <c r="L23">
        <f>orig_data!D172</f>
        <v>15244</v>
      </c>
      <c r="M23">
        <f>orig_data!E172</f>
        <v>20.171500000000002</v>
      </c>
      <c r="N23" t="str">
        <f>orig_data!M172</f>
        <v>*</v>
      </c>
      <c r="P23" s="14"/>
    </row>
    <row r="24" spans="1:21" x14ac:dyDescent="0.25">
      <c r="B24" s="14" t="s">
        <v>218</v>
      </c>
      <c r="C24">
        <f>C25-SUM(C18:C23)</f>
        <v>108538</v>
      </c>
      <c r="D24" s="15">
        <f>orig_data!D51</f>
        <v>64.257599999999996</v>
      </c>
      <c r="E24">
        <f>E25-SUM(E18:E23)</f>
        <v>61829</v>
      </c>
      <c r="F24" s="15">
        <f>orig_data!D50</f>
        <v>35.742400000000004</v>
      </c>
      <c r="G24" t="str">
        <f>orig_data!$G$50</f>
        <v>*</v>
      </c>
      <c r="I24" s="14" t="s">
        <v>129</v>
      </c>
      <c r="J24">
        <f>orig_data!F173</f>
        <v>50241</v>
      </c>
      <c r="K24">
        <f>orig_data!G173</f>
        <v>15.6005</v>
      </c>
      <c r="L24">
        <f>orig_data!D173</f>
        <v>14572</v>
      </c>
      <c r="M24">
        <f>orig_data!E173</f>
        <v>19.282299999999999</v>
      </c>
      <c r="N24" t="str">
        <f>orig_data!M173</f>
        <v>*</v>
      </c>
      <c r="P24" s="14"/>
    </row>
    <row r="25" spans="1:21" x14ac:dyDescent="0.25">
      <c r="B25" t="s">
        <v>112</v>
      </c>
      <c r="C25">
        <f>SUM(C5:C6)</f>
        <v>1660355</v>
      </c>
      <c r="D25" s="15">
        <v>100</v>
      </c>
      <c r="E25">
        <f>SUM(E5:E6)</f>
        <v>580226</v>
      </c>
      <c r="F25" s="15">
        <v>100</v>
      </c>
      <c r="I25" s="17" t="s">
        <v>205</v>
      </c>
      <c r="P25" s="27" t="s">
        <v>146</v>
      </c>
      <c r="Q25" s="28" t="s">
        <v>103</v>
      </c>
      <c r="R25" s="28"/>
      <c r="S25" s="28"/>
      <c r="T25" s="28"/>
      <c r="U25" s="28" t="s">
        <v>125</v>
      </c>
    </row>
    <row r="26" spans="1:21" x14ac:dyDescent="0.25">
      <c r="I26" s="14" t="s">
        <v>118</v>
      </c>
      <c r="J26">
        <f>orig_data!F$185</f>
        <v>10789</v>
      </c>
      <c r="K26">
        <f>orig_data!G$185</f>
        <v>3.3500999999999999</v>
      </c>
      <c r="L26">
        <f>orig_data!D$185</f>
        <v>3040</v>
      </c>
      <c r="M26">
        <f>orig_data!E$185</f>
        <v>4.0227000000000004</v>
      </c>
      <c r="N26" t="str">
        <f>orig_data!M$185</f>
        <v>*</v>
      </c>
      <c r="P26" s="29"/>
      <c r="Q26" s="28" t="s">
        <v>200</v>
      </c>
      <c r="R26" s="28" t="s">
        <v>114</v>
      </c>
      <c r="S26" s="28" t="s">
        <v>200</v>
      </c>
      <c r="T26" s="28" t="s">
        <v>115</v>
      </c>
      <c r="U26" s="28"/>
    </row>
    <row r="27" spans="1:21" x14ac:dyDescent="0.25">
      <c r="B27" s="17"/>
      <c r="I27" s="14" t="s">
        <v>117</v>
      </c>
      <c r="J27">
        <f>orig_data!F$184</f>
        <v>311258</v>
      </c>
      <c r="K27">
        <f>orig_data!G$184</f>
        <v>96.649900000000002</v>
      </c>
      <c r="L27">
        <f>orig_data!D$184</f>
        <v>72532</v>
      </c>
      <c r="M27">
        <f>orig_data!E$184</f>
        <v>95.9773</v>
      </c>
      <c r="N27" t="str">
        <f>orig_data!M$184</f>
        <v>*</v>
      </c>
      <c r="P27" s="1" t="s">
        <v>144</v>
      </c>
    </row>
    <row r="28" spans="1:21" x14ac:dyDescent="0.25">
      <c r="B28" s="14"/>
      <c r="I28" t="s">
        <v>206</v>
      </c>
      <c r="P28" s="13" t="s">
        <v>131</v>
      </c>
      <c r="Q28" t="s">
        <v>199</v>
      </c>
      <c r="R28" t="str">
        <f>CONCATENATE(FIXED(orig_data!F98,2)," (",FIXED(orig_data!G98,2),";",FIXED(orig_data!H98,2),")")</f>
        <v>50.44 (50.42;50.46)</v>
      </c>
      <c r="S28" t="s">
        <v>199</v>
      </c>
      <c r="T28" t="str">
        <f>CONCATENATE(FIXED(orig_data!J98,2)," (",FIXED(orig_data!K98,2),";",FIXED(orig_data!L98,2),")")</f>
        <v>49.27 (49.24;49.31)</v>
      </c>
      <c r="U28" t="str">
        <f>orig_data!$P$98</f>
        <v>*</v>
      </c>
    </row>
    <row r="29" spans="1:21" x14ac:dyDescent="0.25">
      <c r="B29" s="14"/>
      <c r="I29" s="14">
        <v>0</v>
      </c>
      <c r="J29">
        <f>orig_data!F158</f>
        <v>256085</v>
      </c>
      <c r="K29">
        <f>orig_data!G158</f>
        <v>79.517899999999997</v>
      </c>
      <c r="L29">
        <f>orig_data!D158</f>
        <v>62972</v>
      </c>
      <c r="M29">
        <f>orig_data!E158</f>
        <v>83.327200000000005</v>
      </c>
      <c r="N29" t="str">
        <f>orig_data!M158</f>
        <v>*</v>
      </c>
      <c r="P29" t="s">
        <v>147</v>
      </c>
      <c r="Q29" s="15"/>
      <c r="R29" s="15"/>
      <c r="S29" s="15"/>
      <c r="T29" s="15"/>
      <c r="U29" s="15"/>
    </row>
    <row r="30" spans="1:21" x14ac:dyDescent="0.25">
      <c r="B30" s="14"/>
      <c r="I30" s="14">
        <v>1</v>
      </c>
      <c r="J30">
        <f>orig_data!F159</f>
        <v>61508</v>
      </c>
      <c r="K30">
        <f>orig_data!G159</f>
        <v>19.0991</v>
      </c>
      <c r="L30">
        <f>orig_data!D159</f>
        <v>10054</v>
      </c>
      <c r="M30">
        <f>orig_data!E159</f>
        <v>13.303900000000001</v>
      </c>
      <c r="N30" t="str">
        <f>orig_data!M159</f>
        <v>*</v>
      </c>
      <c r="P30" s="14" t="s">
        <v>123</v>
      </c>
      <c r="Q30" s="65">
        <f>orig_data!F$144</f>
        <v>383844</v>
      </c>
      <c r="R30" s="15">
        <f>orig_data!G$144</f>
        <v>28.6813</v>
      </c>
      <c r="S30" s="65">
        <f>orig_data!D$144</f>
        <v>138470</v>
      </c>
      <c r="T30" s="15">
        <f>orig_data!E$144</f>
        <v>27.438600000000001</v>
      </c>
      <c r="U30" s="15" t="str">
        <f>orig_data!M$144</f>
        <v>*</v>
      </c>
    </row>
    <row r="31" spans="1:21" x14ac:dyDescent="0.25">
      <c r="I31" s="14">
        <v>2</v>
      </c>
      <c r="J31">
        <f>orig_data!F160</f>
        <v>3035</v>
      </c>
      <c r="K31">
        <f>orig_data!G160</f>
        <v>0.94240000000000002</v>
      </c>
      <c r="L31">
        <f>orig_data!D160</f>
        <v>1597</v>
      </c>
      <c r="M31">
        <f>orig_data!E160</f>
        <v>2.1132</v>
      </c>
      <c r="N31" t="str">
        <f>orig_data!M160</f>
        <v>*</v>
      </c>
      <c r="P31" s="14" t="s">
        <v>124</v>
      </c>
      <c r="Q31" s="65">
        <f>orig_data!F$143</f>
        <v>953845</v>
      </c>
      <c r="R31" s="15">
        <f>orig_data!G$143</f>
        <v>71.272499999999994</v>
      </c>
      <c r="S31" s="65">
        <f>orig_data!D$143</f>
        <v>314019</v>
      </c>
      <c r="T31" s="15">
        <f>orig_data!E$143</f>
        <v>62.224600000000002</v>
      </c>
      <c r="U31" s="15" t="str">
        <f>orig_data!M$143</f>
        <v>*</v>
      </c>
    </row>
    <row r="32" spans="1:21" x14ac:dyDescent="0.25">
      <c r="I32" s="14" t="s">
        <v>122</v>
      </c>
      <c r="J32">
        <f>orig_data!F161</f>
        <v>1419</v>
      </c>
      <c r="K32">
        <f>orig_data!G161</f>
        <v>0.44059999999999999</v>
      </c>
      <c r="L32">
        <f>orig_data!D161</f>
        <v>949</v>
      </c>
      <c r="M32">
        <f>orig_data!E161</f>
        <v>1.2558</v>
      </c>
      <c r="N32" t="str">
        <f>orig_data!M161</f>
        <v>*</v>
      </c>
      <c r="P32" s="14" t="s">
        <v>119</v>
      </c>
      <c r="Q32" s="65">
        <f>orig_data!F$142</f>
        <v>619</v>
      </c>
      <c r="R32" s="15">
        <f>orig_data!G$142</f>
        <v>4.6300000000000001E-2</v>
      </c>
      <c r="S32" s="65">
        <f>orig_data!D$142</f>
        <v>52165</v>
      </c>
      <c r="T32" s="15">
        <f>orig_data!E$142</f>
        <v>10.3368</v>
      </c>
      <c r="U32" s="15" t="str">
        <f>orig_data!M$142</f>
        <v>*</v>
      </c>
    </row>
    <row r="33" spans="9:21" x14ac:dyDescent="0.25">
      <c r="I33" s="14"/>
      <c r="J33" s="14"/>
      <c r="P33" t="s">
        <v>111</v>
      </c>
      <c r="Q33" s="65"/>
      <c r="R33" s="15"/>
      <c r="S33" s="65"/>
      <c r="T33" s="15"/>
      <c r="U33" s="15"/>
    </row>
    <row r="34" spans="9:21" x14ac:dyDescent="0.25">
      <c r="I34" s="14"/>
      <c r="J34" s="14"/>
      <c r="P34" s="14" t="s">
        <v>105</v>
      </c>
      <c r="Q34" s="65">
        <f>orig_data!F$129</f>
        <v>126492</v>
      </c>
      <c r="R34" s="15">
        <f>orig_data!G$129</f>
        <v>9.4515999999999991</v>
      </c>
      <c r="S34" s="65">
        <f>orig_data!D$129</f>
        <v>40501</v>
      </c>
      <c r="T34" s="15">
        <f>orig_data!E$129</f>
        <v>8.0254999999999992</v>
      </c>
      <c r="U34" s="15" t="str">
        <f>orig_data!M$129</f>
        <v>*</v>
      </c>
    </row>
    <row r="35" spans="9:21" x14ac:dyDescent="0.25">
      <c r="I35" s="27" t="s">
        <v>146</v>
      </c>
      <c r="J35" s="28" t="s">
        <v>102</v>
      </c>
      <c r="K35" s="28"/>
      <c r="L35" s="28"/>
      <c r="M35" s="28"/>
      <c r="N35" s="28" t="s">
        <v>125</v>
      </c>
      <c r="P35" s="14" t="s">
        <v>106</v>
      </c>
      <c r="Q35" s="65">
        <f>orig_data!F$131</f>
        <v>851284</v>
      </c>
      <c r="R35" s="15">
        <f>orig_data!G$131</f>
        <v>63.609000000000002</v>
      </c>
      <c r="S35" s="65">
        <f>orig_data!D$131</f>
        <v>242414</v>
      </c>
      <c r="T35" s="15">
        <f>orig_data!E$131</f>
        <v>48.035699999999999</v>
      </c>
      <c r="U35" s="15" t="str">
        <f>orig_data!M$131</f>
        <v>*</v>
      </c>
    </row>
    <row r="36" spans="9:21" x14ac:dyDescent="0.25">
      <c r="I36" s="29"/>
      <c r="J36" s="28" t="s">
        <v>200</v>
      </c>
      <c r="K36" s="28" t="s">
        <v>114</v>
      </c>
      <c r="L36" s="28" t="s">
        <v>200</v>
      </c>
      <c r="M36" s="28" t="s">
        <v>115</v>
      </c>
      <c r="N36" s="28"/>
      <c r="P36" s="14" t="s">
        <v>107</v>
      </c>
      <c r="Q36" s="65">
        <f>orig_data!F$130</f>
        <v>240343</v>
      </c>
      <c r="R36" s="15">
        <f>orig_data!G$130</f>
        <v>17.9587</v>
      </c>
      <c r="S36" s="65">
        <f>orig_data!D$130</f>
        <v>50038</v>
      </c>
      <c r="T36" s="15">
        <f>orig_data!E$130</f>
        <v>9.9153000000000002</v>
      </c>
      <c r="U36" s="15" t="str">
        <f>orig_data!M$130</f>
        <v>*</v>
      </c>
    </row>
    <row r="37" spans="9:21" x14ac:dyDescent="0.25">
      <c r="I37" s="1" t="s">
        <v>144</v>
      </c>
      <c r="J37" s="1"/>
      <c r="P37" s="14" t="s">
        <v>108</v>
      </c>
      <c r="Q37" s="65">
        <f>orig_data!F$127</f>
        <v>89683</v>
      </c>
      <c r="R37" s="15">
        <f>orig_data!G$127</f>
        <v>6.7012</v>
      </c>
      <c r="S37" s="65">
        <f>orig_data!D$127</f>
        <v>32540</v>
      </c>
      <c r="T37" s="15">
        <f>orig_data!E$127</f>
        <v>6.4480000000000004</v>
      </c>
      <c r="U37" s="15" t="str">
        <f>orig_data!M$127</f>
        <v>*</v>
      </c>
    </row>
    <row r="38" spans="9:21" x14ac:dyDescent="0.25">
      <c r="I38" s="13" t="s">
        <v>131</v>
      </c>
      <c r="J38" t="s">
        <v>199</v>
      </c>
      <c r="K38" t="str">
        <f>CONCATENATE(FIXED(orig_data!F101,2)," (",FIXED(orig_data!G101,2),";",FIXED(orig_data!H101,2),")")</f>
        <v>50.48 (50.44;50.52)</v>
      </c>
      <c r="L38" t="s">
        <v>199</v>
      </c>
      <c r="M38" t="str">
        <f>CONCATENATE(FIXED(orig_data!J101,2)," (",FIXED(orig_data!K101,2),";",FIXED(orig_data!L101,2),")")</f>
        <v>46.88 (46.79;46.97)</v>
      </c>
      <c r="N38" t="str">
        <f>orig_data!$P$101</f>
        <v>*</v>
      </c>
      <c r="P38" s="14" t="s">
        <v>109</v>
      </c>
      <c r="Q38" s="65">
        <f>orig_data!F$128</f>
        <v>26574</v>
      </c>
      <c r="R38" s="15">
        <f>orig_data!G$128</f>
        <v>1.9856</v>
      </c>
      <c r="S38" s="65">
        <f>orig_data!D$128</f>
        <v>24885</v>
      </c>
      <c r="T38" s="15">
        <f>orig_data!E$128</f>
        <v>4.9310999999999998</v>
      </c>
      <c r="U38" s="15" t="str">
        <f>orig_data!M$128</f>
        <v>*</v>
      </c>
    </row>
    <row r="39" spans="9:21" x14ac:dyDescent="0.25">
      <c r="I39" t="s">
        <v>143</v>
      </c>
      <c r="P39" s="14" t="s">
        <v>119</v>
      </c>
      <c r="Q39" s="65">
        <f>orig_data!F$126</f>
        <v>3932</v>
      </c>
      <c r="R39" s="15">
        <f>orig_data!G$126</f>
        <v>0.29380000000000001</v>
      </c>
      <c r="S39" s="65">
        <f>orig_data!D$126</f>
        <v>114276</v>
      </c>
      <c r="T39" s="15">
        <f>orig_data!E$126</f>
        <v>22.644400000000001</v>
      </c>
      <c r="U39" s="15" t="str">
        <f>orig_data!M$126</f>
        <v>*</v>
      </c>
    </row>
    <row r="40" spans="9:21" x14ac:dyDescent="0.25">
      <c r="I40" s="14" t="s">
        <v>123</v>
      </c>
      <c r="J40">
        <f>orig_data!F$197</f>
        <v>93381</v>
      </c>
      <c r="K40">
        <f>orig_data!G$197</f>
        <v>28.996099999999998</v>
      </c>
      <c r="L40">
        <f>orig_data!D$197</f>
        <v>19797</v>
      </c>
      <c r="M40">
        <f>orig_data!E$197</f>
        <v>26.196200000000001</v>
      </c>
      <c r="N40" t="str">
        <f>orig_data!M$197</f>
        <v>*</v>
      </c>
      <c r="P40" t="s">
        <v>158</v>
      </c>
      <c r="Q40" s="65"/>
      <c r="R40" s="15"/>
      <c r="S40" s="65"/>
      <c r="T40" s="15"/>
      <c r="U40" s="15"/>
    </row>
    <row r="41" spans="9:21" x14ac:dyDescent="0.25">
      <c r="I41" s="14" t="s">
        <v>124</v>
      </c>
      <c r="J41">
        <f>orig_data!F$196</f>
        <v>228554</v>
      </c>
      <c r="K41">
        <f>orig_data!G$196</f>
        <v>70.969099999999997</v>
      </c>
      <c r="L41">
        <f>orig_data!D$196</f>
        <v>41484</v>
      </c>
      <c r="M41">
        <f>orig_data!E$196</f>
        <v>54.893300000000004</v>
      </c>
      <c r="N41" t="str">
        <f>orig_data!M$196</f>
        <v>*</v>
      </c>
      <c r="P41" s="14" t="s">
        <v>116</v>
      </c>
      <c r="Q41" s="65">
        <f>orig_data!F$118</f>
        <v>1133358</v>
      </c>
      <c r="R41" s="15">
        <f>orig_data!G$118</f>
        <v>84.685900000000004</v>
      </c>
      <c r="S41" s="65">
        <f>orig_data!D$118</f>
        <v>365021</v>
      </c>
      <c r="T41" s="15">
        <f>orig_data!E$118</f>
        <v>72.3309</v>
      </c>
      <c r="U41" s="15" t="str">
        <f>orig_data!M$118</f>
        <v>*</v>
      </c>
    </row>
    <row r="42" spans="9:21" x14ac:dyDescent="0.25">
      <c r="I42" s="14" t="s">
        <v>119</v>
      </c>
      <c r="J42">
        <f>orig_data!F$195</f>
        <v>112</v>
      </c>
      <c r="K42">
        <f>orig_data!G$195</f>
        <v>3.4799999999999998E-2</v>
      </c>
      <c r="L42">
        <f>orig_data!D$195</f>
        <v>14291</v>
      </c>
      <c r="M42">
        <f>orig_data!E$195</f>
        <v>18.910399999999999</v>
      </c>
      <c r="N42" t="str">
        <f>orig_data!M$195</f>
        <v>*</v>
      </c>
      <c r="P42" s="14" t="s">
        <v>151</v>
      </c>
      <c r="Q42" s="65">
        <f>orig_data!F$117</f>
        <v>204331</v>
      </c>
      <c r="R42" s="15">
        <f>orig_data!G$117</f>
        <v>15.267899999999999</v>
      </c>
      <c r="S42" s="65">
        <f>orig_data!D$117</f>
        <v>87468</v>
      </c>
      <c r="T42" s="15">
        <f>orig_data!E$117</f>
        <v>17.3323</v>
      </c>
      <c r="U42" s="15" t="str">
        <f>orig_data!M$117</f>
        <v>*</v>
      </c>
    </row>
    <row r="43" spans="9:21" x14ac:dyDescent="0.25">
      <c r="I43" t="s">
        <v>111</v>
      </c>
      <c r="P43" s="14" t="s">
        <v>119</v>
      </c>
      <c r="Q43" s="65">
        <f>orig_data!F$116</f>
        <v>619</v>
      </c>
      <c r="R43" s="15">
        <f>orig_data!G$116</f>
        <v>4.6300000000000001E-2</v>
      </c>
      <c r="S43" s="65">
        <f>orig_data!D$116</f>
        <v>52165</v>
      </c>
      <c r="T43" s="15">
        <f>orig_data!E$116</f>
        <v>10.3368</v>
      </c>
      <c r="U43" s="15" t="str">
        <f>orig_data!M$116</f>
        <v>*</v>
      </c>
    </row>
    <row r="44" spans="9:21" x14ac:dyDescent="0.25">
      <c r="I44" s="14" t="s">
        <v>105</v>
      </c>
      <c r="J44">
        <f>orig_data!F$181</f>
        <v>40235</v>
      </c>
      <c r="K44">
        <f>orig_data!G$181</f>
        <v>12.493499999999999</v>
      </c>
      <c r="L44">
        <f>orig_data!D$181</f>
        <v>8210</v>
      </c>
      <c r="M44">
        <f>orig_data!E$181</f>
        <v>10.863799999999999</v>
      </c>
      <c r="N44" t="str">
        <f>orig_data!M$181</f>
        <v>*</v>
      </c>
      <c r="P44" t="s">
        <v>145</v>
      </c>
      <c r="Q44" s="65"/>
      <c r="R44" s="15"/>
      <c r="S44" s="65"/>
      <c r="T44" s="15"/>
      <c r="U44" s="15"/>
    </row>
    <row r="45" spans="9:21" x14ac:dyDescent="0.25">
      <c r="I45" s="14" t="s">
        <v>106</v>
      </c>
      <c r="J45">
        <f>orig_data!F$183</f>
        <v>184328</v>
      </c>
      <c r="K45">
        <f>orig_data!G$183</f>
        <v>57.236400000000003</v>
      </c>
      <c r="L45">
        <f>orig_data!D$183</f>
        <v>23004</v>
      </c>
      <c r="M45">
        <f>orig_data!E$183</f>
        <v>30.439800000000002</v>
      </c>
      <c r="N45" t="str">
        <f>orig_data!M$183</f>
        <v>*</v>
      </c>
      <c r="P45" s="14" t="s">
        <v>118</v>
      </c>
      <c r="Q45" s="65">
        <f>orig_data!F$120</f>
        <v>632853</v>
      </c>
      <c r="R45" s="15">
        <f>orig_data!G$120</f>
        <v>47.287500000000001</v>
      </c>
      <c r="S45" s="65">
        <f>orig_data!D$120</f>
        <v>323427</v>
      </c>
      <c r="T45" s="15">
        <f>orig_data!E$120</f>
        <v>64.088899999999995</v>
      </c>
      <c r="U45" s="15" t="str">
        <f>orig_data!M$120</f>
        <v>*</v>
      </c>
    </row>
    <row r="46" spans="9:21" x14ac:dyDescent="0.25">
      <c r="I46" s="14" t="s">
        <v>107</v>
      </c>
      <c r="J46">
        <f>orig_data!F$182</f>
        <v>70613</v>
      </c>
      <c r="K46">
        <f>orig_data!G$182</f>
        <v>21.926300000000001</v>
      </c>
      <c r="L46">
        <f>orig_data!D$182</f>
        <v>7939</v>
      </c>
      <c r="M46">
        <f>orig_data!E$182</f>
        <v>10.5052</v>
      </c>
      <c r="N46" t="str">
        <f>orig_data!M$182</f>
        <v>*</v>
      </c>
      <c r="P46" s="14" t="s">
        <v>117</v>
      </c>
      <c r="Q46" s="65">
        <f>orig_data!F$119</f>
        <v>705455</v>
      </c>
      <c r="R46" s="15">
        <f>orig_data!G$119</f>
        <v>52.712499999999999</v>
      </c>
      <c r="S46" s="65">
        <f>orig_data!D$119</f>
        <v>181227</v>
      </c>
      <c r="T46" s="15">
        <f>orig_data!E$119</f>
        <v>35.911099999999998</v>
      </c>
      <c r="U46" s="15" t="str">
        <f>orig_data!M$119</f>
        <v>*</v>
      </c>
    </row>
    <row r="47" spans="9:21" x14ac:dyDescent="0.25">
      <c r="I47" s="14" t="s">
        <v>108</v>
      </c>
      <c r="J47">
        <f>orig_data!F$179</f>
        <v>19348</v>
      </c>
      <c r="K47">
        <f>orig_data!G$179</f>
        <v>6.0077999999999996</v>
      </c>
      <c r="L47">
        <f>orig_data!D$179</f>
        <v>4204</v>
      </c>
      <c r="M47">
        <f>orig_data!E$179</f>
        <v>5.5629</v>
      </c>
      <c r="N47" t="str">
        <f>orig_data!M$179</f>
        <v>*</v>
      </c>
      <c r="P47" t="s">
        <v>204</v>
      </c>
      <c r="Q47" s="65"/>
      <c r="R47" s="15"/>
      <c r="S47" s="65"/>
      <c r="T47" s="15"/>
      <c r="U47" s="15"/>
    </row>
    <row r="48" spans="9:21" x14ac:dyDescent="0.25">
      <c r="I48" s="14" t="s">
        <v>109</v>
      </c>
      <c r="J48">
        <f>orig_data!F$180</f>
        <v>7046</v>
      </c>
      <c r="K48">
        <f>orig_data!G$180</f>
        <v>2.1879</v>
      </c>
      <c r="L48">
        <f>orig_data!D$180</f>
        <v>6236</v>
      </c>
      <c r="M48">
        <f>orig_data!E$180</f>
        <v>8.2516999999999996</v>
      </c>
      <c r="N48" t="str">
        <f>orig_data!M$180</f>
        <v>*</v>
      </c>
      <c r="P48" s="14" t="s">
        <v>120</v>
      </c>
      <c r="Q48" s="65">
        <f>orig_data!F122</f>
        <v>484606</v>
      </c>
      <c r="R48" s="15">
        <f>orig_data!G122</f>
        <v>36.210299999999997</v>
      </c>
      <c r="S48" s="65">
        <f>orig_data!D122</f>
        <v>264683</v>
      </c>
      <c r="T48" s="15">
        <f>orig_data!E122</f>
        <v>52.448399999999999</v>
      </c>
      <c r="U48" s="15" t="str">
        <f>orig_data!M122</f>
        <v>*</v>
      </c>
    </row>
    <row r="49" spans="9:21" x14ac:dyDescent="0.25">
      <c r="I49" s="14" t="s">
        <v>119</v>
      </c>
      <c r="J49">
        <f>orig_data!F$178</f>
        <v>477</v>
      </c>
      <c r="K49">
        <f>orig_data!G$178</f>
        <v>0.14810000000000001</v>
      </c>
      <c r="L49">
        <f>orig_data!D$178</f>
        <v>25979</v>
      </c>
      <c r="M49">
        <f>orig_data!E$178</f>
        <v>34.3765</v>
      </c>
      <c r="N49" t="str">
        <f>orig_data!M$178</f>
        <v>*</v>
      </c>
      <c r="P49" s="14" t="s">
        <v>130</v>
      </c>
      <c r="Q49" s="65">
        <f>orig_data!F123</f>
        <v>853083</v>
      </c>
      <c r="R49" s="15">
        <f>orig_data!G123</f>
        <v>63.743400000000001</v>
      </c>
      <c r="S49" s="65">
        <f>orig_data!D123</f>
        <v>187806</v>
      </c>
      <c r="T49" s="15">
        <f>orig_data!E123</f>
        <v>37.214799999999997</v>
      </c>
      <c r="U49" s="15" t="str">
        <f>orig_data!M123</f>
        <v>*</v>
      </c>
    </row>
    <row r="50" spans="9:21" x14ac:dyDescent="0.25">
      <c r="I50" t="s">
        <v>158</v>
      </c>
      <c r="P50" s="14" t="s">
        <v>119</v>
      </c>
      <c r="Q50" s="65">
        <f>orig_data!F$121</f>
        <v>619</v>
      </c>
      <c r="R50" s="15">
        <f>orig_data!G$121</f>
        <v>4.6300000000000001E-2</v>
      </c>
      <c r="S50" s="65">
        <f>orig_data!D$121</f>
        <v>52165</v>
      </c>
      <c r="T50" s="15">
        <f>orig_data!E$121</f>
        <v>10.3368</v>
      </c>
      <c r="U50" s="15" t="str">
        <f>orig_data!M$121</f>
        <v>*</v>
      </c>
    </row>
    <row r="51" spans="9:21" x14ac:dyDescent="0.25">
      <c r="I51" s="14" t="s">
        <v>116</v>
      </c>
      <c r="J51">
        <f>orig_data!F$164</f>
        <v>273216</v>
      </c>
      <c r="K51">
        <f>orig_data!G$164</f>
        <v>84.837299999999999</v>
      </c>
      <c r="L51">
        <f>orig_data!D164</f>
        <v>46177</v>
      </c>
      <c r="M51">
        <f>orig_data!E164</f>
        <v>61.103299999999997</v>
      </c>
      <c r="N51" t="str">
        <f>orig_data!M164</f>
        <v>*</v>
      </c>
      <c r="P51" t="s">
        <v>203</v>
      </c>
      <c r="Q51" s="65"/>
      <c r="R51" s="15"/>
      <c r="S51" s="65"/>
      <c r="T51" s="15"/>
      <c r="U51" s="15"/>
    </row>
    <row r="52" spans="9:21" x14ac:dyDescent="0.25">
      <c r="I52" s="14" t="s">
        <v>151</v>
      </c>
      <c r="J52">
        <f>orig_data!F$163</f>
        <v>48719</v>
      </c>
      <c r="K52">
        <f>orig_data!G$163</f>
        <v>15.1279</v>
      </c>
      <c r="L52">
        <f>orig_data!D163</f>
        <v>15104</v>
      </c>
      <c r="M52">
        <f>orig_data!E163</f>
        <v>19.9862</v>
      </c>
      <c r="N52" t="str">
        <f>orig_data!M163</f>
        <v>*</v>
      </c>
      <c r="P52" s="14" t="s">
        <v>118</v>
      </c>
      <c r="Q52" s="65">
        <f>orig_data!F$153</f>
        <v>568728</v>
      </c>
      <c r="R52" s="15">
        <f>orig_data!G$153</f>
        <v>42.496000000000002</v>
      </c>
      <c r="S52" s="65">
        <f>orig_data!D$153</f>
        <v>133834</v>
      </c>
      <c r="T52" s="15">
        <f>orig_data!E$153</f>
        <v>26.52</v>
      </c>
      <c r="U52" s="15" t="str">
        <f>orig_data!M$153</f>
        <v>*</v>
      </c>
    </row>
    <row r="53" spans="9:21" x14ac:dyDescent="0.25">
      <c r="I53" s="14" t="s">
        <v>119</v>
      </c>
      <c r="J53">
        <f>orig_data!F$162</f>
        <v>112</v>
      </c>
      <c r="K53">
        <f>orig_data!G$162</f>
        <v>3.4799999999999998E-2</v>
      </c>
      <c r="L53">
        <f>orig_data!D$162</f>
        <v>14291</v>
      </c>
      <c r="M53">
        <f>orig_data!E$162</f>
        <v>18.910399999999999</v>
      </c>
      <c r="N53" t="str">
        <f>orig_data!M$162</f>
        <v>*</v>
      </c>
      <c r="P53" s="14" t="s">
        <v>117</v>
      </c>
      <c r="Q53" s="65">
        <f>orig_data!F$152</f>
        <v>683561</v>
      </c>
      <c r="R53" s="15">
        <f>orig_data!G$152</f>
        <v>51.076500000000003</v>
      </c>
      <c r="S53" s="65">
        <f>orig_data!D$152</f>
        <v>301370</v>
      </c>
      <c r="T53" s="15">
        <f>orig_data!E$152</f>
        <v>59.7181</v>
      </c>
      <c r="U53" s="15" t="str">
        <f>orig_data!M$152</f>
        <v>*</v>
      </c>
    </row>
    <row r="54" spans="9:21" x14ac:dyDescent="0.25">
      <c r="I54" t="s">
        <v>145</v>
      </c>
      <c r="P54" s="14" t="s">
        <v>229</v>
      </c>
      <c r="Q54" s="65">
        <f>orig_data!F$154</f>
        <v>86019</v>
      </c>
      <c r="R54" s="15">
        <f>orig_data!G$154</f>
        <v>6.4273999999999996</v>
      </c>
      <c r="S54" s="65">
        <f>orig_data!D$154</f>
        <v>69450</v>
      </c>
      <c r="T54" s="15">
        <f>orig_data!E$154</f>
        <v>13.761900000000001</v>
      </c>
      <c r="U54" s="15" t="str">
        <f>orig_data!M$154</f>
        <v>*</v>
      </c>
    </row>
    <row r="55" spans="9:21" x14ac:dyDescent="0.25">
      <c r="I55" s="14" t="s">
        <v>118</v>
      </c>
      <c r="J55">
        <f>orig_data!F$166</f>
        <v>174965</v>
      </c>
      <c r="K55">
        <f>orig_data!G$166</f>
        <v>54.329000000000001</v>
      </c>
      <c r="L55">
        <f>orig_data!D$166</f>
        <v>52219</v>
      </c>
      <c r="M55">
        <f>orig_data!E$166</f>
        <v>69.098299999999995</v>
      </c>
      <c r="N55" t="str">
        <f>orig_data!M$166</f>
        <v>*</v>
      </c>
      <c r="P55" s="1" t="s">
        <v>132</v>
      </c>
      <c r="Q55" s="65"/>
      <c r="S55" s="65"/>
    </row>
    <row r="56" spans="9:21" x14ac:dyDescent="0.25">
      <c r="I56" s="14" t="s">
        <v>117</v>
      </c>
      <c r="J56">
        <f>orig_data!F$165</f>
        <v>147082</v>
      </c>
      <c r="K56">
        <f>orig_data!G$165</f>
        <v>45.670999999999999</v>
      </c>
      <c r="L56">
        <f>orig_data!D$165</f>
        <v>23353</v>
      </c>
      <c r="M56">
        <f>orig_data!E$165</f>
        <v>30.901700000000002</v>
      </c>
      <c r="N56" t="str">
        <f>orig_data!M$165</f>
        <v>*</v>
      </c>
      <c r="P56" s="13" t="s">
        <v>131</v>
      </c>
      <c r="Q56" s="65" t="s">
        <v>199</v>
      </c>
      <c r="R56" t="str">
        <f>CONCATENATE(FIXED(orig_data!F97,2)," (",FIXED(orig_data!G97,2),";",FIXED(orig_data!H97,2),")")</f>
        <v>6.92 (6.91;6.93)</v>
      </c>
      <c r="S56" s="65" t="s">
        <v>199</v>
      </c>
      <c r="T56" t="str">
        <f>CONCATENATE(FIXED(orig_data!J97,2)," (",FIXED(orig_data!K97,2),";",FIXED(orig_data!L97,2),")")</f>
        <v>4.80 (4.79;4.81)</v>
      </c>
      <c r="U56" t="str">
        <f>orig_data!P97</f>
        <v>*</v>
      </c>
    </row>
    <row r="57" spans="9:21" x14ac:dyDescent="0.25">
      <c r="I57" t="s">
        <v>204</v>
      </c>
      <c r="P57" s="1" t="s">
        <v>189</v>
      </c>
      <c r="Q57" s="65"/>
      <c r="S57" s="65"/>
    </row>
    <row r="58" spans="9:21" x14ac:dyDescent="0.25">
      <c r="I58" s="14" t="s">
        <v>120</v>
      </c>
      <c r="J58">
        <f>orig_data!F168</f>
        <v>116341</v>
      </c>
      <c r="K58">
        <f>orig_data!G168</f>
        <v>36.125500000000002</v>
      </c>
      <c r="L58">
        <f>orig_data!D168</f>
        <v>31398</v>
      </c>
      <c r="M58">
        <f>orig_data!E168</f>
        <v>41.5471</v>
      </c>
      <c r="N58" t="str">
        <f>orig_data!M168</f>
        <v>*</v>
      </c>
      <c r="P58" s="14" t="s">
        <v>186</v>
      </c>
      <c r="Q58" s="65">
        <f>orig_data!F155</f>
        <v>439714</v>
      </c>
      <c r="R58">
        <f>orig_data!G155</f>
        <v>32.856000000000002</v>
      </c>
      <c r="S58" s="65">
        <f>orig_data!D155</f>
        <v>164837</v>
      </c>
      <c r="T58">
        <f>orig_data!E155</f>
        <v>32.663400000000003</v>
      </c>
      <c r="U58" t="str">
        <f>orig_data!M155</f>
        <v>*</v>
      </c>
    </row>
    <row r="59" spans="9:21" x14ac:dyDescent="0.25">
      <c r="I59" s="14" t="s">
        <v>130</v>
      </c>
      <c r="J59">
        <f>orig_data!F169</f>
        <v>205594</v>
      </c>
      <c r="K59">
        <f>orig_data!G169</f>
        <v>63.839799999999997</v>
      </c>
      <c r="L59">
        <f>orig_data!D169</f>
        <v>29883</v>
      </c>
      <c r="M59">
        <f>orig_data!E169</f>
        <v>39.542400000000001</v>
      </c>
      <c r="N59" t="str">
        <f>orig_data!M169</f>
        <v>*</v>
      </c>
      <c r="P59" s="14" t="s">
        <v>187</v>
      </c>
      <c r="Q59" s="65">
        <f>orig_data!F156</f>
        <v>448776</v>
      </c>
      <c r="R59">
        <f>orig_data!G156</f>
        <v>33.533099999999997</v>
      </c>
      <c r="S59" s="65">
        <f>orig_data!D156</f>
        <v>168060</v>
      </c>
      <c r="T59">
        <f>orig_data!E156</f>
        <v>33.302</v>
      </c>
      <c r="U59" t="str">
        <f>orig_data!M156</f>
        <v>*</v>
      </c>
    </row>
    <row r="60" spans="9:21" x14ac:dyDescent="0.25">
      <c r="I60" s="14" t="s">
        <v>119</v>
      </c>
      <c r="J60">
        <f>orig_data!F$167</f>
        <v>112</v>
      </c>
      <c r="K60">
        <f>orig_data!G$167</f>
        <v>3.4799999999999998E-2</v>
      </c>
      <c r="L60">
        <f>orig_data!D$167</f>
        <v>14291</v>
      </c>
      <c r="M60">
        <f>orig_data!E$167</f>
        <v>18.910399999999999</v>
      </c>
      <c r="N60" t="str">
        <f>orig_data!M$167</f>
        <v>*</v>
      </c>
      <c r="P60" s="14" t="s">
        <v>188</v>
      </c>
      <c r="Q60" s="65">
        <f>orig_data!F157</f>
        <v>449818</v>
      </c>
      <c r="R60">
        <f>orig_data!G157</f>
        <v>33.610900000000001</v>
      </c>
      <c r="S60" s="65">
        <f>orig_data!D157</f>
        <v>171757</v>
      </c>
      <c r="T60">
        <f>orig_data!E157</f>
        <v>34.034599999999998</v>
      </c>
      <c r="U60" t="str">
        <f>orig_data!M157</f>
        <v>*</v>
      </c>
    </row>
    <row r="61" spans="9:21" x14ac:dyDescent="0.25">
      <c r="I61" s="17" t="s">
        <v>202</v>
      </c>
      <c r="P61" s="1" t="s">
        <v>140</v>
      </c>
      <c r="Q61" s="65"/>
      <c r="S61" s="65"/>
    </row>
    <row r="62" spans="9:21" x14ac:dyDescent="0.25">
      <c r="I62" s="14" t="s">
        <v>118</v>
      </c>
      <c r="J62">
        <f>orig_data!F$199</f>
        <v>53217</v>
      </c>
      <c r="K62">
        <f>orig_data!G$199</f>
        <v>16.5246</v>
      </c>
      <c r="L62">
        <f>orig_data!D$199</f>
        <v>21213</v>
      </c>
      <c r="M62">
        <f>orig_data!E$199</f>
        <v>28.069900000000001</v>
      </c>
      <c r="N62" t="str">
        <f>orig_data!M$199</f>
        <v>*</v>
      </c>
      <c r="P62" s="13" t="s">
        <v>191</v>
      </c>
      <c r="Q62" s="65">
        <f>orig_data!F134</f>
        <v>59449</v>
      </c>
      <c r="R62">
        <f>orig_data!G134</f>
        <v>4.4420999999999999</v>
      </c>
      <c r="S62" s="65">
        <f>orig_data!D134</f>
        <v>78668</v>
      </c>
      <c r="T62">
        <f>orig_data!E134</f>
        <v>15.5885</v>
      </c>
      <c r="U62" t="str">
        <f>orig_data!M134</f>
        <v>*</v>
      </c>
    </row>
    <row r="63" spans="9:21" x14ac:dyDescent="0.25">
      <c r="I63" s="14" t="s">
        <v>117</v>
      </c>
      <c r="J63">
        <f>orig_data!F$198</f>
        <v>268830</v>
      </c>
      <c r="K63">
        <f>orig_data!G$198</f>
        <v>83.475399999999993</v>
      </c>
      <c r="L63">
        <f>orig_data!D$198</f>
        <v>54359</v>
      </c>
      <c r="M63">
        <f>orig_data!E$198</f>
        <v>71.930099999999996</v>
      </c>
      <c r="N63" t="str">
        <f>orig_data!M$198</f>
        <v>*</v>
      </c>
      <c r="P63" s="13" t="s">
        <v>192</v>
      </c>
      <c r="Q63" s="65">
        <f>orig_data!F135</f>
        <v>373223</v>
      </c>
      <c r="R63">
        <f>orig_data!G135</f>
        <v>27.887699999999999</v>
      </c>
      <c r="S63" s="65">
        <f>orig_data!D135</f>
        <v>80871</v>
      </c>
      <c r="T63">
        <f>orig_data!E135</f>
        <v>16.024999999999999</v>
      </c>
      <c r="U63" t="str">
        <f>orig_data!M135</f>
        <v>*</v>
      </c>
    </row>
    <row r="64" spans="9:21" x14ac:dyDescent="0.25">
      <c r="I64" t="s">
        <v>203</v>
      </c>
      <c r="P64" s="13" t="s">
        <v>193</v>
      </c>
      <c r="Q64" s="65">
        <f>orig_data!F136</f>
        <v>168581</v>
      </c>
      <c r="R64">
        <f>orig_data!G136</f>
        <v>12.5966</v>
      </c>
      <c r="S64" s="65">
        <f>orig_data!D136</f>
        <v>63766</v>
      </c>
      <c r="T64">
        <f>orig_data!E136</f>
        <v>12.6356</v>
      </c>
      <c r="U64" t="str">
        <f>orig_data!M136</f>
        <v>*</v>
      </c>
    </row>
    <row r="65" spans="9:21" x14ac:dyDescent="0.25">
      <c r="I65" s="14" t="s">
        <v>118</v>
      </c>
      <c r="J65">
        <f>orig_data!F$208</f>
        <v>123668</v>
      </c>
      <c r="K65">
        <f>orig_data!G$208</f>
        <v>38.400599999999997</v>
      </c>
      <c r="L65">
        <f>orig_data!D$208</f>
        <v>8524</v>
      </c>
      <c r="M65">
        <f>orig_data!E$208</f>
        <v>11.279299999999999</v>
      </c>
      <c r="N65" t="str">
        <f>orig_data!M$208</f>
        <v>*</v>
      </c>
      <c r="P65" s="13" t="s">
        <v>194</v>
      </c>
      <c r="Q65" s="65">
        <f>orig_data!F137</f>
        <v>76428</v>
      </c>
      <c r="R65">
        <f>orig_data!G137</f>
        <v>5.7154999999999996</v>
      </c>
      <c r="S65" s="65">
        <f>orig_data!D137</f>
        <v>57179</v>
      </c>
      <c r="T65">
        <f>orig_data!E137</f>
        <v>11.330299999999999</v>
      </c>
      <c r="U65" t="str">
        <f>orig_data!M137</f>
        <v>*</v>
      </c>
    </row>
    <row r="66" spans="9:21" x14ac:dyDescent="0.25">
      <c r="I66" s="14" t="s">
        <v>117</v>
      </c>
      <c r="J66">
        <f>orig_data!F$207</f>
        <v>170187</v>
      </c>
      <c r="K66">
        <f>orig_data!G$207</f>
        <v>52.845399999999998</v>
      </c>
      <c r="L66">
        <f>orig_data!D$207</f>
        <v>49541</v>
      </c>
      <c r="M66">
        <f>orig_data!E$207</f>
        <v>65.554699999999997</v>
      </c>
      <c r="N66" t="str">
        <f>orig_data!M$207</f>
        <v>*</v>
      </c>
      <c r="P66" s="13" t="s">
        <v>195</v>
      </c>
      <c r="Q66" s="65">
        <f>orig_data!F138</f>
        <v>351032</v>
      </c>
      <c r="R66">
        <f>orig_data!G138</f>
        <v>26.229500000000002</v>
      </c>
      <c r="S66" s="65">
        <f>orig_data!D138</f>
        <v>73841</v>
      </c>
      <c r="T66">
        <f>orig_data!E138</f>
        <v>14.632</v>
      </c>
      <c r="U66" t="str">
        <f>orig_data!M138</f>
        <v>*</v>
      </c>
    </row>
    <row r="67" spans="9:21" x14ac:dyDescent="0.25">
      <c r="I67" s="14" t="s">
        <v>201</v>
      </c>
      <c r="J67">
        <f>orig_data!F$209</f>
        <v>28192</v>
      </c>
      <c r="K67">
        <f>orig_data!G$209</f>
        <v>8.7539999999999996</v>
      </c>
      <c r="L67">
        <f>orig_data!D$209</f>
        <v>17507</v>
      </c>
      <c r="M67">
        <f>orig_data!E$209</f>
        <v>23.166</v>
      </c>
      <c r="N67" t="str">
        <f>orig_data!M$209</f>
        <v>*</v>
      </c>
      <c r="P67" s="13" t="s">
        <v>196</v>
      </c>
      <c r="Q67" s="65">
        <f>orig_data!F139</f>
        <v>202063</v>
      </c>
      <c r="R67">
        <f>orig_data!G139</f>
        <v>15.0984</v>
      </c>
      <c r="S67" s="65">
        <f>orig_data!D139</f>
        <v>89343</v>
      </c>
      <c r="T67">
        <f>orig_data!E139</f>
        <v>17.703800000000001</v>
      </c>
      <c r="U67" t="str">
        <f>orig_data!M139</f>
        <v>*</v>
      </c>
    </row>
    <row r="68" spans="9:21" x14ac:dyDescent="0.25">
      <c r="I68" s="1" t="s">
        <v>132</v>
      </c>
      <c r="P68" s="13" t="s">
        <v>197</v>
      </c>
      <c r="Q68" s="65">
        <f>orig_data!F140</f>
        <v>104261</v>
      </c>
      <c r="R68">
        <f>orig_data!G140</f>
        <v>7.7904999999999998</v>
      </c>
      <c r="S68" s="65">
        <f>orig_data!D140</f>
        <v>57776</v>
      </c>
      <c r="T68">
        <f>orig_data!E140</f>
        <v>11.448600000000001</v>
      </c>
      <c r="U68" t="str">
        <f>orig_data!M140</f>
        <v>*</v>
      </c>
    </row>
    <row r="69" spans="9:21" x14ac:dyDescent="0.25">
      <c r="I69" s="13" t="s">
        <v>131</v>
      </c>
      <c r="J69" t="s">
        <v>199</v>
      </c>
      <c r="K69" t="str">
        <f>CONCATENATE(FIXED(orig_data!F100,2)," (",FIXED(orig_data!G100,2),";",FIXED(orig_data!H100,2),")")</f>
        <v>7.11 (7.10;7.12)</v>
      </c>
      <c r="L69" t="s">
        <v>199</v>
      </c>
      <c r="M69" t="str">
        <f>CONCATENATE(FIXED(orig_data!J100,2)," (",FIXED(orig_data!K100,2),";",FIXED(orig_data!L100,2),")")</f>
        <v>3.99 (3.97;4.01)</v>
      </c>
      <c r="N69" t="str">
        <f>orig_data!$P$100</f>
        <v>*</v>
      </c>
      <c r="P69" s="13" t="s">
        <v>169</v>
      </c>
      <c r="Q69" s="65">
        <f>SUM(Q71:Q73)</f>
        <v>3271</v>
      </c>
      <c r="R69">
        <f>SUM(R71:R73)</f>
        <v>0.24440000000000001</v>
      </c>
      <c r="S69" s="65">
        <f>SUM(S71:S73)</f>
        <v>3208</v>
      </c>
      <c r="T69">
        <f>SUM(T71:T73)</f>
        <v>0.63569999999999993</v>
      </c>
      <c r="U69" t="str">
        <f>IF(AND(U71="*",U72="*",U73="*"),"*","")</f>
        <v>*</v>
      </c>
    </row>
    <row r="70" spans="9:21" x14ac:dyDescent="0.25">
      <c r="I70" s="1" t="s">
        <v>189</v>
      </c>
      <c r="Q70" s="65"/>
      <c r="S70" s="65"/>
    </row>
    <row r="71" spans="9:21" x14ac:dyDescent="0.25">
      <c r="I71" s="14" t="s">
        <v>186</v>
      </c>
      <c r="J71">
        <f>orig_data!F210</f>
        <v>153627</v>
      </c>
      <c r="K71">
        <f>orig_data!G210</f>
        <v>33.109099999999998</v>
      </c>
      <c r="L71">
        <f>orig_data!D210</f>
        <v>24738</v>
      </c>
      <c r="M71">
        <f>orig_data!E210</f>
        <v>32.734299999999998</v>
      </c>
      <c r="N71" t="str">
        <f>orig_data!M210</f>
        <v>*</v>
      </c>
      <c r="P71" t="e">
        <f>#REF!</f>
        <v>#REF!</v>
      </c>
      <c r="Q71" s="65">
        <f>orig_data!F$132</f>
        <v>2824</v>
      </c>
      <c r="R71">
        <f>orig_data!G$132</f>
        <v>0.21099999999999999</v>
      </c>
      <c r="S71" s="65">
        <f>orig_data!D$132</f>
        <v>2646</v>
      </c>
      <c r="T71">
        <f>orig_data!E$132</f>
        <v>0.52429999999999999</v>
      </c>
      <c r="U71" t="str">
        <f>orig_data!M$132</f>
        <v>*</v>
      </c>
    </row>
    <row r="72" spans="9:21" x14ac:dyDescent="0.25">
      <c r="I72" s="14" t="s">
        <v>187</v>
      </c>
      <c r="J72">
        <f>orig_data!F211</f>
        <v>105425</v>
      </c>
      <c r="K72">
        <f>orig_data!G211</f>
        <v>32.735900000000001</v>
      </c>
      <c r="L72">
        <f>orig_data!D211</f>
        <v>25321</v>
      </c>
      <c r="M72">
        <f>orig_data!E211</f>
        <v>33.505800000000001</v>
      </c>
      <c r="N72" t="str">
        <f>orig_data!M211</f>
        <v>*</v>
      </c>
      <c r="P72" t="e">
        <f>#REF!</f>
        <v>#REF!</v>
      </c>
      <c r="Q72" s="65">
        <f>orig_data!F$141</f>
        <v>441</v>
      </c>
      <c r="R72">
        <f>orig_data!G$141</f>
        <v>3.3000000000000002E-2</v>
      </c>
      <c r="S72" s="65">
        <f>orig_data!D$141</f>
        <v>562</v>
      </c>
      <c r="T72">
        <f>orig_data!E$141</f>
        <v>0.1114</v>
      </c>
      <c r="U72" t="str">
        <f>orig_data!M$141</f>
        <v>*</v>
      </c>
    </row>
    <row r="73" spans="9:21" x14ac:dyDescent="0.25">
      <c r="I73" s="14" t="s">
        <v>188</v>
      </c>
      <c r="J73">
        <f>orig_data!F212</f>
        <v>109995</v>
      </c>
      <c r="K73">
        <f>orig_data!G212</f>
        <v>34.155000000000001</v>
      </c>
      <c r="L73">
        <f>orig_data!D212</f>
        <v>25513</v>
      </c>
      <c r="M73">
        <f>orig_data!E212</f>
        <v>33.759900000000002</v>
      </c>
      <c r="N73" t="str">
        <f>orig_data!M212</f>
        <v>*</v>
      </c>
      <c r="P73" t="e">
        <f>#REF!</f>
        <v>#REF!</v>
      </c>
      <c r="Q73" s="65">
        <f>orig_data!F$133</f>
        <v>6</v>
      </c>
      <c r="R73">
        <f>orig_data!G$133</f>
        <v>4.0000000000000002E-4</v>
      </c>
      <c r="S73" s="65" t="str">
        <f>orig_data!D$133</f>
        <v>.</v>
      </c>
      <c r="T73" t="str">
        <f>orig_data!E$133</f>
        <v>.</v>
      </c>
      <c r="U73" t="str">
        <f>orig_data!M$133</f>
        <v>*</v>
      </c>
    </row>
    <row r="74" spans="9:21" x14ac:dyDescent="0.25">
      <c r="I74" s="1" t="s">
        <v>140</v>
      </c>
    </row>
    <row r="75" spans="9:21" x14ac:dyDescent="0.25">
      <c r="I75" s="13" t="s">
        <v>191</v>
      </c>
      <c r="J75">
        <f>orig_data!F187</f>
        <v>2014</v>
      </c>
      <c r="K75">
        <f>orig_data!G187</f>
        <v>0.62539999999999996</v>
      </c>
      <c r="L75">
        <f>orig_data!D187</f>
        <v>2482</v>
      </c>
      <c r="M75">
        <f>orig_data!E187</f>
        <v>3.2843</v>
      </c>
      <c r="N75" t="str">
        <f>orig_data!M187</f>
        <v>*</v>
      </c>
    </row>
    <row r="76" spans="9:21" x14ac:dyDescent="0.25">
      <c r="I76" s="13" t="s">
        <v>192</v>
      </c>
      <c r="J76">
        <f>orig_data!F188</f>
        <v>198722</v>
      </c>
      <c r="K76">
        <f>orig_data!G188</f>
        <v>61.7059</v>
      </c>
      <c r="L76">
        <f>orig_data!D188</f>
        <v>40440</v>
      </c>
      <c r="M76">
        <f>orig_data!E188</f>
        <v>53.511899999999997</v>
      </c>
      <c r="N76" t="str">
        <f>orig_data!M188</f>
        <v>*</v>
      </c>
    </row>
    <row r="77" spans="9:21" x14ac:dyDescent="0.25">
      <c r="I77" s="13" t="s">
        <v>193</v>
      </c>
      <c r="J77">
        <f>orig_data!F189</f>
        <v>47705</v>
      </c>
      <c r="K77">
        <f>orig_data!G189</f>
        <v>14.8131</v>
      </c>
      <c r="L77">
        <f>orig_data!D189</f>
        <v>14446</v>
      </c>
      <c r="M77">
        <f>orig_data!E189</f>
        <v>19.115500000000001</v>
      </c>
      <c r="N77" t="str">
        <f>orig_data!M189</f>
        <v>*</v>
      </c>
    </row>
    <row r="78" spans="9:21" x14ac:dyDescent="0.25">
      <c r="I78" s="13" t="s">
        <v>194</v>
      </c>
      <c r="J78">
        <f>orig_data!F190</f>
        <v>11046</v>
      </c>
      <c r="K78">
        <f>orig_data!G190</f>
        <v>3.4298999999999999</v>
      </c>
      <c r="L78">
        <f>orig_data!D190</f>
        <v>6209</v>
      </c>
      <c r="M78">
        <f>orig_data!E190</f>
        <v>8.2159999999999993</v>
      </c>
      <c r="N78" t="str">
        <f>orig_data!M190</f>
        <v>*</v>
      </c>
    </row>
    <row r="79" spans="9:21" x14ac:dyDescent="0.25">
      <c r="I79" s="13" t="s">
        <v>195</v>
      </c>
      <c r="J79">
        <f>orig_data!F191</f>
        <v>61054</v>
      </c>
      <c r="K79">
        <f>orig_data!G191</f>
        <v>18.958100000000002</v>
      </c>
      <c r="L79">
        <f>orig_data!D191</f>
        <v>15527</v>
      </c>
      <c r="M79">
        <f>orig_data!E191</f>
        <v>14.326700000000001</v>
      </c>
      <c r="N79" t="str">
        <f>orig_data!M191</f>
        <v>*</v>
      </c>
    </row>
    <row r="80" spans="9:21" x14ac:dyDescent="0.25">
      <c r="I80" s="13" t="s">
        <v>196</v>
      </c>
      <c r="J80">
        <f>orig_data!F192</f>
        <v>500</v>
      </c>
      <c r="K80">
        <f>orig_data!G192</f>
        <v>0.15529999999999999</v>
      </c>
      <c r="L80">
        <f>orig_data!D192</f>
        <v>325</v>
      </c>
      <c r="M80">
        <f>orig_data!E192</f>
        <v>0.43009999999999998</v>
      </c>
      <c r="N80" t="str">
        <f>orig_data!M192</f>
        <v>*</v>
      </c>
    </row>
    <row r="81" spans="9:14" x14ac:dyDescent="0.25">
      <c r="I81" s="13" t="s">
        <v>197</v>
      </c>
      <c r="J81">
        <f>orig_data!F193</f>
        <v>984</v>
      </c>
      <c r="K81">
        <f>orig_data!G193</f>
        <v>0.30549999999999999</v>
      </c>
      <c r="L81">
        <f>orig_data!D193</f>
        <v>765</v>
      </c>
      <c r="M81">
        <f>orig_data!E193</f>
        <v>1.0123</v>
      </c>
      <c r="N81" t="str">
        <f>orig_data!M193</f>
        <v>*</v>
      </c>
    </row>
    <row r="82" spans="9:14" x14ac:dyDescent="0.25">
      <c r="I82" s="13" t="s">
        <v>169</v>
      </c>
      <c r="J82">
        <f>SUM(J84:J85)</f>
        <v>22</v>
      </c>
      <c r="K82">
        <f>SUM(K84:K85)</f>
        <v>6.8999999999999999E-3</v>
      </c>
      <c r="L82">
        <f>SUM(L84:L85)</f>
        <v>75</v>
      </c>
      <c r="M82">
        <f>SUM(M84:M85)</f>
        <v>9.9199999999999997E-2</v>
      </c>
      <c r="N82" t="str">
        <f>IF(AND(N84="*",N85="*"),"*","")</f>
        <v>*</v>
      </c>
    </row>
    <row r="84" spans="9:14" x14ac:dyDescent="0.25">
      <c r="I84" t="e">
        <f>#REF!</f>
        <v>#REF!</v>
      </c>
      <c r="J84">
        <f>orig_data!F$186</f>
        <v>15</v>
      </c>
      <c r="K84">
        <f>orig_data!G$186</f>
        <v>4.7000000000000002E-3</v>
      </c>
      <c r="L84">
        <f>orig_data!D$186</f>
        <v>75</v>
      </c>
      <c r="M84">
        <f>orig_data!E$186</f>
        <v>9.9199999999999997E-2</v>
      </c>
      <c r="N84" t="str">
        <f>orig_data!M$186</f>
        <v>*</v>
      </c>
    </row>
    <row r="85" spans="9:14" x14ac:dyDescent="0.25">
      <c r="I85" t="e">
        <f>#REF!</f>
        <v>#REF!</v>
      </c>
      <c r="J85">
        <f>orig_data!F$194</f>
        <v>7</v>
      </c>
      <c r="K85">
        <f>orig_data!G$194</f>
        <v>2.2000000000000001E-3</v>
      </c>
      <c r="L85" t="str">
        <f>orig_data!D$194</f>
        <v>.</v>
      </c>
      <c r="M85" t="str">
        <f>orig_data!E$194</f>
        <v>.</v>
      </c>
      <c r="N85" t="str">
        <f>orig_data!M$194</f>
        <v>*</v>
      </c>
    </row>
  </sheetData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P214"/>
  <sheetViews>
    <sheetView topLeftCell="A82" workbookViewId="0">
      <selection activeCell="G98" sqref="G98"/>
    </sheetView>
  </sheetViews>
  <sheetFormatPr defaultRowHeight="15" x14ac:dyDescent="0.25"/>
  <cols>
    <col min="1" max="1" width="20.85546875" customWidth="1"/>
    <col min="3" max="3" width="23.85546875" customWidth="1"/>
    <col min="4" max="4" width="14.42578125" customWidth="1"/>
    <col min="5" max="5" width="9.28515625" customWidth="1"/>
    <col min="6" max="6" width="14.85546875" customWidth="1"/>
    <col min="10" max="10" width="17.85546875" customWidth="1"/>
  </cols>
  <sheetData>
    <row r="1" spans="1:16" x14ac:dyDescent="0.25">
      <c r="A1" s="1" t="s">
        <v>0</v>
      </c>
      <c r="B1" s="80" t="s">
        <v>2</v>
      </c>
    </row>
    <row r="2" spans="1:16" x14ac:dyDescent="0.25">
      <c r="A2" s="1" t="s">
        <v>1</v>
      </c>
      <c r="B2" s="2">
        <v>43985</v>
      </c>
    </row>
    <row r="4" spans="1:16" x14ac:dyDescent="0.25">
      <c r="A4" s="86" t="s">
        <v>3</v>
      </c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</row>
    <row r="5" spans="1:16" x14ac:dyDescent="0.25">
      <c r="A5" s="81"/>
      <c r="B5" s="17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</row>
    <row r="6" spans="1:16" x14ac:dyDescent="0.25">
      <c r="A6" s="82" t="s">
        <v>4</v>
      </c>
      <c r="B6" s="17"/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17"/>
      <c r="P6" s="17"/>
    </row>
    <row r="7" spans="1:16" ht="15.75" thickBot="1" x14ac:dyDescent="0.3">
      <c r="A7" s="83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7"/>
      <c r="O7" s="17"/>
      <c r="P7" s="17"/>
    </row>
    <row r="8" spans="1:16" x14ac:dyDescent="0.25">
      <c r="A8" s="108" t="s">
        <v>5</v>
      </c>
      <c r="B8" s="110" t="s">
        <v>6</v>
      </c>
      <c r="C8" s="110" t="s">
        <v>7</v>
      </c>
      <c r="D8" s="87" t="s">
        <v>8</v>
      </c>
      <c r="E8" s="87" t="s">
        <v>8</v>
      </c>
      <c r="F8" s="17"/>
      <c r="G8" s="17"/>
      <c r="H8" s="17"/>
      <c r="I8" s="17"/>
      <c r="J8" s="17"/>
      <c r="K8" s="17"/>
      <c r="L8" s="17"/>
      <c r="M8" s="17"/>
      <c r="N8" s="17"/>
      <c r="O8" s="17"/>
      <c r="P8" s="17"/>
    </row>
    <row r="9" spans="1:16" x14ac:dyDescent="0.25">
      <c r="A9" s="109"/>
      <c r="B9" s="111"/>
      <c r="C9" s="111"/>
      <c r="D9" s="88" t="s">
        <v>6</v>
      </c>
      <c r="E9" s="88" t="s">
        <v>7</v>
      </c>
      <c r="F9" s="17"/>
      <c r="G9" s="17"/>
      <c r="H9" s="17"/>
      <c r="I9" s="17"/>
      <c r="J9" s="17"/>
      <c r="K9" s="17"/>
      <c r="L9" s="17"/>
      <c r="M9" s="17"/>
      <c r="N9" s="17"/>
      <c r="O9" s="17"/>
      <c r="P9" s="17"/>
    </row>
    <row r="10" spans="1:16" x14ac:dyDescent="0.25">
      <c r="A10" s="89" t="s">
        <v>9</v>
      </c>
      <c r="B10" s="84">
        <v>1842962</v>
      </c>
      <c r="C10" s="84">
        <v>82.25</v>
      </c>
      <c r="D10" s="84">
        <v>1842962</v>
      </c>
      <c r="E10" s="84">
        <v>82.25</v>
      </c>
      <c r="F10" s="17"/>
      <c r="G10" s="17"/>
      <c r="H10" s="17"/>
      <c r="I10" s="17"/>
      <c r="J10" s="17"/>
      <c r="K10" s="17"/>
      <c r="L10" s="17"/>
      <c r="M10" s="17"/>
      <c r="N10" s="17"/>
      <c r="O10" s="17"/>
      <c r="P10" s="17"/>
    </row>
    <row r="11" spans="1:16" x14ac:dyDescent="0.25">
      <c r="A11" s="89" t="s">
        <v>10</v>
      </c>
      <c r="B11" s="84">
        <v>397619</v>
      </c>
      <c r="C11" s="84">
        <v>17.75</v>
      </c>
      <c r="D11" s="84">
        <v>2240581</v>
      </c>
      <c r="E11" s="84">
        <v>100</v>
      </c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</row>
    <row r="12" spans="1:16" x14ac:dyDescent="0.25">
      <c r="A12" s="81"/>
      <c r="B12" s="17"/>
      <c r="C12" s="17"/>
      <c r="D12" s="17"/>
      <c r="E12" s="17"/>
      <c r="F12" s="17"/>
      <c r="G12" s="17"/>
      <c r="H12" s="17"/>
      <c r="I12" s="17"/>
      <c r="J12" s="17"/>
      <c r="K12" s="17"/>
      <c r="L12" s="17"/>
      <c r="M12" s="17"/>
      <c r="N12" s="17"/>
      <c r="O12" s="17"/>
      <c r="P12" s="17"/>
    </row>
    <row r="13" spans="1:16" x14ac:dyDescent="0.25">
      <c r="A13" s="86" t="s">
        <v>208</v>
      </c>
      <c r="B13" s="17"/>
      <c r="C13" s="17"/>
      <c r="D13" s="17"/>
      <c r="E13" s="17"/>
      <c r="F13" s="17"/>
      <c r="G13" s="17"/>
      <c r="H13" s="17"/>
      <c r="I13" s="17"/>
      <c r="J13" s="17"/>
      <c r="K13" s="17"/>
      <c r="L13" s="17"/>
      <c r="M13" s="17"/>
      <c r="N13" s="17"/>
      <c r="O13" s="17"/>
      <c r="P13" s="17"/>
    </row>
    <row r="14" spans="1:16" x14ac:dyDescent="0.25">
      <c r="A14" s="81"/>
      <c r="B14" s="17"/>
      <c r="C14" s="17"/>
      <c r="D14" s="17"/>
      <c r="E14" s="17"/>
      <c r="F14" s="17"/>
      <c r="G14" s="17"/>
      <c r="H14" s="17"/>
      <c r="I14" s="17"/>
      <c r="J14" s="17"/>
      <c r="K14" s="17"/>
      <c r="L14" s="17"/>
      <c r="M14" s="17"/>
      <c r="N14" s="17"/>
      <c r="O14" s="17"/>
      <c r="P14" s="17"/>
    </row>
    <row r="15" spans="1:16" x14ac:dyDescent="0.25">
      <c r="A15" s="81"/>
      <c r="B15" s="17"/>
      <c r="C15" s="17"/>
      <c r="D15" s="17"/>
      <c r="E15" s="17"/>
      <c r="F15" s="17"/>
      <c r="G15" s="17"/>
      <c r="H15" s="17"/>
      <c r="I15" s="17"/>
      <c r="J15" s="17"/>
      <c r="K15" s="17"/>
      <c r="L15" s="17"/>
      <c r="M15" s="17"/>
      <c r="N15" s="17"/>
      <c r="O15" s="17"/>
      <c r="P15" s="17"/>
    </row>
    <row r="16" spans="1:16" x14ac:dyDescent="0.25">
      <c r="A16" s="17"/>
      <c r="B16" s="17"/>
      <c r="C16" s="17"/>
      <c r="D16" s="17"/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</row>
    <row r="17" spans="1:16" x14ac:dyDescent="0.25">
      <c r="A17" s="82"/>
      <c r="B17" s="17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17"/>
    </row>
    <row r="18" spans="1:16" x14ac:dyDescent="0.25">
      <c r="A18" s="86" t="s">
        <v>209</v>
      </c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</row>
    <row r="19" spans="1:16" ht="15.75" thickBot="1" x14ac:dyDescent="0.3">
      <c r="A19" s="83"/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</row>
    <row r="20" spans="1:16" x14ac:dyDescent="0.25">
      <c r="A20" s="90" t="s">
        <v>5</v>
      </c>
      <c r="B20" s="87" t="s">
        <v>210</v>
      </c>
      <c r="C20" s="87" t="s">
        <v>211</v>
      </c>
      <c r="D20" s="87" t="s">
        <v>212</v>
      </c>
      <c r="E20" s="87" t="s">
        <v>58</v>
      </c>
      <c r="F20" s="87" t="s">
        <v>59</v>
      </c>
      <c r="G20" s="87" t="s">
        <v>44</v>
      </c>
      <c r="H20" s="87" t="s">
        <v>57</v>
      </c>
      <c r="I20" s="17"/>
      <c r="J20" s="17"/>
      <c r="K20" s="17"/>
      <c r="L20" s="17"/>
      <c r="M20" s="17"/>
      <c r="N20" s="17"/>
      <c r="O20" s="17"/>
      <c r="P20" s="17"/>
    </row>
    <row r="21" spans="1:16" x14ac:dyDescent="0.25">
      <c r="A21" s="91" t="s">
        <v>9</v>
      </c>
      <c r="B21" s="84">
        <v>0</v>
      </c>
      <c r="C21" s="84">
        <v>504654</v>
      </c>
      <c r="D21" s="84">
        <v>27.3828</v>
      </c>
      <c r="E21" s="84">
        <v>11958.729600000001</v>
      </c>
      <c r="F21" s="84" t="s">
        <v>63</v>
      </c>
      <c r="G21" s="84" t="s">
        <v>46</v>
      </c>
      <c r="H21" s="84">
        <v>1</v>
      </c>
      <c r="I21" s="17"/>
      <c r="J21" s="17"/>
      <c r="K21" s="17"/>
      <c r="L21" s="17"/>
      <c r="M21" s="17"/>
      <c r="N21" s="17"/>
      <c r="O21" s="17"/>
      <c r="P21" s="17"/>
    </row>
    <row r="22" spans="1:16" x14ac:dyDescent="0.25">
      <c r="A22" s="91" t="s">
        <v>9</v>
      </c>
      <c r="B22" s="84">
        <v>1</v>
      </c>
      <c r="C22" s="84">
        <v>1338308</v>
      </c>
      <c r="D22" s="84">
        <v>72.617199999999997</v>
      </c>
      <c r="E22" s="84">
        <v>11958.729600000001</v>
      </c>
      <c r="F22" s="84" t="s">
        <v>63</v>
      </c>
      <c r="G22" s="84" t="s">
        <v>46</v>
      </c>
      <c r="H22" s="84">
        <v>1</v>
      </c>
      <c r="I22" s="17"/>
      <c r="J22" s="17"/>
      <c r="K22" s="17"/>
      <c r="L22" s="17"/>
      <c r="M22" s="17"/>
      <c r="N22" s="17"/>
      <c r="O22" s="17"/>
      <c r="P22" s="17"/>
    </row>
    <row r="23" spans="1:16" x14ac:dyDescent="0.25">
      <c r="A23" s="91" t="s">
        <v>10</v>
      </c>
      <c r="B23" s="84">
        <v>0</v>
      </c>
      <c r="C23" s="84">
        <v>75572</v>
      </c>
      <c r="D23" s="84">
        <v>19.0061</v>
      </c>
      <c r="E23" s="84">
        <v>11958.729600000001</v>
      </c>
      <c r="F23" s="84" t="s">
        <v>63</v>
      </c>
      <c r="G23" s="84" t="s">
        <v>46</v>
      </c>
      <c r="H23" s="84">
        <v>1</v>
      </c>
      <c r="I23" s="17"/>
      <c r="J23" s="17"/>
      <c r="K23" s="17"/>
      <c r="L23" s="17"/>
      <c r="M23" s="17"/>
      <c r="N23" s="17"/>
      <c r="O23" s="17"/>
      <c r="P23" s="17"/>
    </row>
    <row r="24" spans="1:16" x14ac:dyDescent="0.25">
      <c r="A24" s="91" t="s">
        <v>10</v>
      </c>
      <c r="B24" s="84">
        <v>1</v>
      </c>
      <c r="C24" s="84">
        <v>322047</v>
      </c>
      <c r="D24" s="84">
        <v>80.993899999999996</v>
      </c>
      <c r="E24" s="84">
        <v>11958.729600000001</v>
      </c>
      <c r="F24" s="84" t="s">
        <v>63</v>
      </c>
      <c r="G24" s="84" t="s">
        <v>46</v>
      </c>
      <c r="H24" s="84">
        <v>1</v>
      </c>
      <c r="I24" s="17"/>
      <c r="J24" s="17"/>
      <c r="K24" s="17"/>
      <c r="L24" s="17"/>
      <c r="M24" s="17"/>
      <c r="N24" s="17"/>
      <c r="O24" s="17"/>
      <c r="P24" s="17"/>
    </row>
    <row r="25" spans="1:16" x14ac:dyDescent="0.25">
      <c r="A25" s="81"/>
      <c r="B25" s="17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17"/>
    </row>
    <row r="26" spans="1:16" x14ac:dyDescent="0.25">
      <c r="A26" s="86" t="s">
        <v>208</v>
      </c>
      <c r="B26" s="17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</row>
    <row r="27" spans="1:16" x14ac:dyDescent="0.25">
      <c r="A27" s="81"/>
      <c r="B27" s="17"/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</row>
    <row r="28" spans="1:16" x14ac:dyDescent="0.25">
      <c r="A28" s="81"/>
      <c r="B28" s="17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17"/>
      <c r="P28" s="17"/>
    </row>
    <row r="29" spans="1:16" x14ac:dyDescent="0.25">
      <c r="A29" s="17"/>
      <c r="B29" s="17"/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  <c r="P29" s="17"/>
    </row>
    <row r="30" spans="1:16" x14ac:dyDescent="0.25">
      <c r="A30" s="82"/>
      <c r="B30" s="17"/>
      <c r="C30" s="17"/>
      <c r="D30" s="17"/>
      <c r="E30" s="17"/>
      <c r="F30" s="17"/>
      <c r="G30" s="17"/>
      <c r="H30" s="17"/>
      <c r="I30" s="17"/>
      <c r="J30" s="17"/>
      <c r="K30" s="17"/>
      <c r="L30" s="17"/>
      <c r="M30" s="17"/>
      <c r="N30" s="17"/>
      <c r="O30" s="17"/>
      <c r="P30" s="17"/>
    </row>
    <row r="31" spans="1:16" x14ac:dyDescent="0.25">
      <c r="A31" s="86" t="s">
        <v>213</v>
      </c>
      <c r="B31" s="17"/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</row>
    <row r="32" spans="1:16" ht="15.75" thickBot="1" x14ac:dyDescent="0.3">
      <c r="A32" s="83"/>
      <c r="B32" s="17"/>
      <c r="C32" s="17"/>
      <c r="D32" s="17"/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17"/>
      <c r="P32" s="17"/>
    </row>
    <row r="33" spans="1:16" x14ac:dyDescent="0.25">
      <c r="A33" s="90" t="s">
        <v>18</v>
      </c>
      <c r="B33" s="87" t="s">
        <v>210</v>
      </c>
      <c r="C33" s="87" t="s">
        <v>211</v>
      </c>
      <c r="D33" s="87" t="s">
        <v>212</v>
      </c>
      <c r="E33" s="87" t="s">
        <v>58</v>
      </c>
      <c r="F33" s="87" t="s">
        <v>59</v>
      </c>
      <c r="G33" s="87" t="s">
        <v>44</v>
      </c>
      <c r="H33" s="87" t="s">
        <v>57</v>
      </c>
      <c r="I33" s="17"/>
      <c r="J33" s="17"/>
      <c r="K33" s="17"/>
      <c r="L33" s="17"/>
      <c r="M33" s="17"/>
      <c r="N33" s="17"/>
      <c r="O33" s="17"/>
      <c r="P33" s="17"/>
    </row>
    <row r="34" spans="1:16" x14ac:dyDescent="0.25">
      <c r="A34" s="91" t="s">
        <v>19</v>
      </c>
      <c r="B34" s="84">
        <v>0</v>
      </c>
      <c r="C34" s="92" t="s">
        <v>216</v>
      </c>
      <c r="D34" s="92" t="s">
        <v>216</v>
      </c>
      <c r="E34" s="84">
        <v>151476.717</v>
      </c>
      <c r="F34" s="84" t="s">
        <v>63</v>
      </c>
      <c r="G34" s="84" t="s">
        <v>46</v>
      </c>
      <c r="H34" s="84">
        <v>9</v>
      </c>
      <c r="I34" s="17"/>
      <c r="J34" s="17"/>
      <c r="K34" s="17"/>
      <c r="L34" s="17"/>
      <c r="M34" s="17"/>
      <c r="N34" s="17"/>
      <c r="O34" s="17"/>
      <c r="P34" s="17"/>
    </row>
    <row r="35" spans="1:16" x14ac:dyDescent="0.25">
      <c r="A35" s="91" t="s">
        <v>19</v>
      </c>
      <c r="B35" s="84">
        <v>1</v>
      </c>
      <c r="C35" s="92" t="s">
        <v>216</v>
      </c>
      <c r="D35" s="92" t="s">
        <v>216</v>
      </c>
      <c r="E35" s="84">
        <v>151476.717</v>
      </c>
      <c r="F35" s="84" t="s">
        <v>63</v>
      </c>
      <c r="G35" s="84" t="s">
        <v>46</v>
      </c>
      <c r="H35" s="84">
        <v>9</v>
      </c>
      <c r="I35" s="17"/>
      <c r="J35" s="17"/>
      <c r="K35" s="17"/>
      <c r="L35" s="17"/>
      <c r="M35" s="17"/>
      <c r="N35" s="17"/>
      <c r="O35" s="17"/>
      <c r="P35" s="17"/>
    </row>
    <row r="36" spans="1:16" x14ac:dyDescent="0.25">
      <c r="A36" s="91" t="s">
        <v>20</v>
      </c>
      <c r="B36" s="84">
        <v>0</v>
      </c>
      <c r="C36" s="84" t="s">
        <v>214</v>
      </c>
      <c r="D36" s="84" t="s">
        <v>21</v>
      </c>
      <c r="E36" s="84">
        <v>151476.717</v>
      </c>
      <c r="F36" s="84" t="s">
        <v>63</v>
      </c>
      <c r="G36" s="84" t="s">
        <v>46</v>
      </c>
      <c r="H36" s="84">
        <v>9</v>
      </c>
      <c r="I36" s="17"/>
      <c r="J36" s="17"/>
      <c r="K36" s="17"/>
      <c r="L36" s="17"/>
      <c r="M36" s="17"/>
      <c r="N36" s="17"/>
      <c r="O36" s="17"/>
      <c r="P36" s="17"/>
    </row>
    <row r="37" spans="1:16" x14ac:dyDescent="0.25">
      <c r="A37" s="91" t="s">
        <v>20</v>
      </c>
      <c r="B37" s="84">
        <v>1</v>
      </c>
      <c r="C37" s="92" t="s">
        <v>216</v>
      </c>
      <c r="D37" s="92" t="s">
        <v>216</v>
      </c>
      <c r="E37" s="84">
        <v>151476.717</v>
      </c>
      <c r="F37" s="84" t="s">
        <v>63</v>
      </c>
      <c r="G37" s="84" t="s">
        <v>46</v>
      </c>
      <c r="H37" s="84">
        <v>9</v>
      </c>
      <c r="I37" s="17"/>
      <c r="J37" s="17"/>
      <c r="K37" s="17"/>
      <c r="L37" s="17"/>
      <c r="M37" s="17"/>
      <c r="N37" s="17"/>
      <c r="O37" s="17"/>
      <c r="P37" s="17"/>
    </row>
    <row r="38" spans="1:16" x14ac:dyDescent="0.25">
      <c r="A38" s="91" t="s">
        <v>22</v>
      </c>
      <c r="B38" s="84">
        <v>0</v>
      </c>
      <c r="C38" s="84">
        <v>81150</v>
      </c>
      <c r="D38" s="84">
        <v>56.902200000000001</v>
      </c>
      <c r="E38" s="84">
        <v>151476.717</v>
      </c>
      <c r="F38" s="84" t="s">
        <v>63</v>
      </c>
      <c r="G38" s="84" t="s">
        <v>46</v>
      </c>
      <c r="H38" s="84">
        <v>9</v>
      </c>
      <c r="I38" s="17"/>
      <c r="J38" s="17"/>
      <c r="K38" s="17"/>
      <c r="L38" s="17"/>
      <c r="M38" s="17"/>
      <c r="N38" s="17"/>
      <c r="O38" s="17"/>
      <c r="P38" s="17"/>
    </row>
    <row r="39" spans="1:16" x14ac:dyDescent="0.25">
      <c r="A39" s="91" t="s">
        <v>22</v>
      </c>
      <c r="B39" s="84">
        <v>1</v>
      </c>
      <c r="C39" s="84">
        <v>61463</v>
      </c>
      <c r="D39" s="84">
        <v>43.097799999999999</v>
      </c>
      <c r="E39" s="84">
        <v>151476.717</v>
      </c>
      <c r="F39" s="84" t="s">
        <v>63</v>
      </c>
      <c r="G39" s="84" t="s">
        <v>46</v>
      </c>
      <c r="H39" s="84">
        <v>9</v>
      </c>
      <c r="I39" s="17"/>
      <c r="J39" s="17"/>
      <c r="K39" s="17"/>
      <c r="L39" s="17"/>
      <c r="M39" s="17"/>
      <c r="N39" s="17"/>
      <c r="O39" s="17"/>
      <c r="P39" s="17"/>
    </row>
    <row r="40" spans="1:16" x14ac:dyDescent="0.25">
      <c r="A40" s="91" t="s">
        <v>23</v>
      </c>
      <c r="B40" s="84">
        <v>0</v>
      </c>
      <c r="C40" s="84">
        <v>121311</v>
      </c>
      <c r="D40" s="84">
        <v>17.498699999999999</v>
      </c>
      <c r="E40" s="84">
        <v>151476.717</v>
      </c>
      <c r="F40" s="84" t="s">
        <v>63</v>
      </c>
      <c r="G40" s="84" t="s">
        <v>46</v>
      </c>
      <c r="H40" s="84">
        <v>9</v>
      </c>
      <c r="I40" s="17"/>
      <c r="J40" s="17"/>
      <c r="K40" s="17"/>
      <c r="L40" s="17"/>
      <c r="M40" s="17"/>
      <c r="N40" s="17"/>
      <c r="O40" s="17"/>
      <c r="P40" s="17"/>
    </row>
    <row r="41" spans="1:16" x14ac:dyDescent="0.25">
      <c r="A41" s="91" t="s">
        <v>23</v>
      </c>
      <c r="B41" s="84">
        <v>1</v>
      </c>
      <c r="C41" s="84">
        <v>571945</v>
      </c>
      <c r="D41" s="84">
        <v>82.501300000000001</v>
      </c>
      <c r="E41" s="84">
        <v>151476.717</v>
      </c>
      <c r="F41" s="84" t="s">
        <v>63</v>
      </c>
      <c r="G41" s="84" t="s">
        <v>46</v>
      </c>
      <c r="H41" s="84">
        <v>9</v>
      </c>
      <c r="I41" s="17"/>
      <c r="J41" s="17"/>
      <c r="K41" s="17"/>
      <c r="L41" s="17"/>
      <c r="M41" s="17"/>
      <c r="N41" s="17"/>
      <c r="O41" s="17"/>
      <c r="P41" s="17"/>
    </row>
    <row r="42" spans="1:16" x14ac:dyDescent="0.25">
      <c r="A42" s="91" t="s">
        <v>24</v>
      </c>
      <c r="B42" s="84">
        <v>0</v>
      </c>
      <c r="C42" s="84">
        <v>78212</v>
      </c>
      <c r="D42" s="84">
        <v>26.557700000000001</v>
      </c>
      <c r="E42" s="84">
        <v>151476.717</v>
      </c>
      <c r="F42" s="84" t="s">
        <v>63</v>
      </c>
      <c r="G42" s="84" t="s">
        <v>46</v>
      </c>
      <c r="H42" s="84">
        <v>9</v>
      </c>
      <c r="I42" s="17"/>
      <c r="J42" s="17"/>
      <c r="K42" s="17"/>
      <c r="L42" s="17"/>
      <c r="M42" s="17"/>
      <c r="N42" s="17"/>
      <c r="O42" s="17"/>
      <c r="P42" s="17"/>
    </row>
    <row r="43" spans="1:16" x14ac:dyDescent="0.25">
      <c r="A43" s="91" t="s">
        <v>24</v>
      </c>
      <c r="B43" s="84">
        <v>1</v>
      </c>
      <c r="C43" s="84">
        <v>216286</v>
      </c>
      <c r="D43" s="84">
        <v>73.442300000000003</v>
      </c>
      <c r="E43" s="84">
        <v>151476.717</v>
      </c>
      <c r="F43" s="84" t="s">
        <v>63</v>
      </c>
      <c r="G43" s="84" t="s">
        <v>46</v>
      </c>
      <c r="H43" s="84">
        <v>9</v>
      </c>
      <c r="I43" s="17"/>
      <c r="J43" s="17"/>
      <c r="K43" s="17"/>
      <c r="L43" s="17"/>
      <c r="M43" s="17"/>
      <c r="N43" s="17"/>
      <c r="O43" s="17"/>
      <c r="P43" s="17"/>
    </row>
    <row r="44" spans="1:16" x14ac:dyDescent="0.25">
      <c r="A44" s="91" t="s">
        <v>25</v>
      </c>
      <c r="B44" s="84">
        <v>0</v>
      </c>
      <c r="C44" s="84">
        <v>63388</v>
      </c>
      <c r="D44" s="84">
        <v>42.017200000000003</v>
      </c>
      <c r="E44" s="84">
        <v>151476.717</v>
      </c>
      <c r="F44" s="84" t="s">
        <v>63</v>
      </c>
      <c r="G44" s="84" t="s">
        <v>46</v>
      </c>
      <c r="H44" s="84">
        <v>9</v>
      </c>
      <c r="I44" s="17"/>
      <c r="J44" s="17"/>
      <c r="K44" s="17"/>
      <c r="L44" s="17"/>
      <c r="M44" s="17"/>
      <c r="N44" s="17"/>
      <c r="O44" s="17"/>
      <c r="P44" s="17"/>
    </row>
    <row r="45" spans="1:16" x14ac:dyDescent="0.25">
      <c r="A45" s="91" t="s">
        <v>25</v>
      </c>
      <c r="B45" s="84">
        <v>1</v>
      </c>
      <c r="C45" s="84">
        <v>87474</v>
      </c>
      <c r="D45" s="84">
        <v>57.982799999999997</v>
      </c>
      <c r="E45" s="84">
        <v>151476.717</v>
      </c>
      <c r="F45" s="84" t="s">
        <v>63</v>
      </c>
      <c r="G45" s="84" t="s">
        <v>46</v>
      </c>
      <c r="H45" s="84">
        <v>9</v>
      </c>
      <c r="I45" s="17"/>
      <c r="J45" s="17"/>
      <c r="K45" s="17"/>
      <c r="L45" s="17"/>
      <c r="M45" s="17"/>
      <c r="N45" s="17"/>
      <c r="O45" s="17"/>
      <c r="P45" s="17"/>
    </row>
    <row r="46" spans="1:16" x14ac:dyDescent="0.25">
      <c r="A46" s="91" t="s">
        <v>26</v>
      </c>
      <c r="B46" s="84">
        <v>0</v>
      </c>
      <c r="C46" s="84">
        <v>84668</v>
      </c>
      <c r="D46" s="84">
        <v>17.0443</v>
      </c>
      <c r="E46" s="84">
        <v>151476.717</v>
      </c>
      <c r="F46" s="84" t="s">
        <v>63</v>
      </c>
      <c r="G46" s="84" t="s">
        <v>46</v>
      </c>
      <c r="H46" s="84">
        <v>9</v>
      </c>
      <c r="I46" s="17"/>
      <c r="J46" s="17"/>
      <c r="K46" s="17"/>
      <c r="L46" s="17"/>
      <c r="M46" s="17"/>
      <c r="N46" s="17"/>
      <c r="O46" s="17"/>
      <c r="P46" s="17"/>
    </row>
    <row r="47" spans="1:16" x14ac:dyDescent="0.25">
      <c r="A47" s="91" t="s">
        <v>26</v>
      </c>
      <c r="B47" s="84">
        <v>1</v>
      </c>
      <c r="C47" s="84">
        <v>412086</v>
      </c>
      <c r="D47" s="84">
        <v>82.955699999999993</v>
      </c>
      <c r="E47" s="84">
        <v>151476.717</v>
      </c>
      <c r="F47" s="84" t="s">
        <v>63</v>
      </c>
      <c r="G47" s="84" t="s">
        <v>46</v>
      </c>
      <c r="H47" s="84">
        <v>9</v>
      </c>
      <c r="I47" s="17"/>
      <c r="J47" s="17"/>
      <c r="K47" s="17"/>
      <c r="L47" s="17"/>
      <c r="M47" s="17"/>
      <c r="N47" s="17"/>
      <c r="O47" s="17"/>
      <c r="P47" s="17"/>
    </row>
    <row r="48" spans="1:16" x14ac:dyDescent="0.25">
      <c r="A48" s="91" t="s">
        <v>27</v>
      </c>
      <c r="B48" s="84">
        <v>0</v>
      </c>
      <c r="C48" s="84">
        <v>89668</v>
      </c>
      <c r="D48" s="84">
        <v>30.683900000000001</v>
      </c>
      <c r="E48" s="84">
        <v>151476.717</v>
      </c>
      <c r="F48" s="84" t="s">
        <v>63</v>
      </c>
      <c r="G48" s="84" t="s">
        <v>46</v>
      </c>
      <c r="H48" s="84">
        <v>9</v>
      </c>
      <c r="I48" s="17"/>
      <c r="J48" s="17"/>
      <c r="K48" s="17"/>
      <c r="L48" s="17"/>
      <c r="M48" s="17"/>
      <c r="N48" s="17"/>
      <c r="O48" s="17"/>
      <c r="P48" s="17"/>
    </row>
    <row r="49" spans="1:16" x14ac:dyDescent="0.25">
      <c r="A49" s="91" t="s">
        <v>27</v>
      </c>
      <c r="B49" s="84">
        <v>1</v>
      </c>
      <c r="C49" s="84">
        <v>202563</v>
      </c>
      <c r="D49" s="84">
        <v>69.316100000000006</v>
      </c>
      <c r="E49" s="84">
        <v>151476.717</v>
      </c>
      <c r="F49" s="84" t="s">
        <v>63</v>
      </c>
      <c r="G49" s="84" t="s">
        <v>46</v>
      </c>
      <c r="H49" s="84">
        <v>9</v>
      </c>
      <c r="I49" s="17"/>
      <c r="J49" s="17"/>
      <c r="K49" s="17"/>
      <c r="L49" s="17"/>
      <c r="M49" s="17"/>
      <c r="N49" s="17"/>
      <c r="O49" s="17"/>
      <c r="P49" s="17"/>
    </row>
    <row r="50" spans="1:16" x14ac:dyDescent="0.25">
      <c r="A50" s="91" t="s">
        <v>28</v>
      </c>
      <c r="B50" s="84">
        <v>0</v>
      </c>
      <c r="C50" s="84">
        <v>58541</v>
      </c>
      <c r="D50" s="84">
        <v>35.742400000000004</v>
      </c>
      <c r="E50" s="84">
        <v>151476.717</v>
      </c>
      <c r="F50" s="84" t="s">
        <v>63</v>
      </c>
      <c r="G50" s="84" t="s">
        <v>46</v>
      </c>
      <c r="H50" s="84">
        <v>9</v>
      </c>
      <c r="I50" s="17"/>
      <c r="J50" s="17"/>
      <c r="K50" s="17"/>
      <c r="L50" s="17"/>
      <c r="M50" s="17"/>
      <c r="N50" s="17"/>
      <c r="O50" s="17"/>
      <c r="P50" s="17"/>
    </row>
    <row r="51" spans="1:16" x14ac:dyDescent="0.25">
      <c r="A51" s="91" t="s">
        <v>28</v>
      </c>
      <c r="B51" s="84">
        <v>1</v>
      </c>
      <c r="C51" s="84">
        <v>105245</v>
      </c>
      <c r="D51" s="84">
        <v>64.257599999999996</v>
      </c>
      <c r="E51" s="84">
        <v>151476.717</v>
      </c>
      <c r="F51" s="84" t="s">
        <v>63</v>
      </c>
      <c r="G51" s="84" t="s">
        <v>46</v>
      </c>
      <c r="H51" s="84">
        <v>9</v>
      </c>
      <c r="I51" s="17"/>
      <c r="J51" s="17"/>
      <c r="K51" s="17"/>
      <c r="L51" s="17"/>
      <c r="M51" s="17"/>
      <c r="N51" s="17"/>
      <c r="O51" s="17"/>
      <c r="P51" s="17"/>
    </row>
    <row r="52" spans="1:16" x14ac:dyDescent="0.25">
      <c r="A52" s="91" t="s">
        <v>29</v>
      </c>
      <c r="B52" s="84">
        <v>0</v>
      </c>
      <c r="C52" s="92" t="s">
        <v>216</v>
      </c>
      <c r="D52" s="92" t="s">
        <v>216</v>
      </c>
      <c r="E52" s="84">
        <v>151476.717</v>
      </c>
      <c r="F52" s="84" t="s">
        <v>63</v>
      </c>
      <c r="G52" s="84" t="s">
        <v>46</v>
      </c>
      <c r="H52" s="84">
        <v>9</v>
      </c>
      <c r="I52" s="17"/>
      <c r="J52" s="17"/>
      <c r="K52" s="17"/>
      <c r="L52" s="17"/>
      <c r="M52" s="17"/>
      <c r="N52" s="17"/>
      <c r="O52" s="17"/>
      <c r="P52" s="17"/>
    </row>
    <row r="53" spans="1:16" x14ac:dyDescent="0.25">
      <c r="A53" s="91" t="s">
        <v>29</v>
      </c>
      <c r="B53" s="84">
        <v>1</v>
      </c>
      <c r="C53" s="92" t="s">
        <v>216</v>
      </c>
      <c r="D53" s="92" t="s">
        <v>216</v>
      </c>
      <c r="E53" s="84">
        <v>151476.717</v>
      </c>
      <c r="F53" s="84" t="s">
        <v>63</v>
      </c>
      <c r="G53" s="84" t="s">
        <v>46</v>
      </c>
      <c r="H53" s="84">
        <v>9</v>
      </c>
      <c r="I53" s="17"/>
      <c r="J53" s="17"/>
      <c r="K53" s="17"/>
      <c r="L53" s="17"/>
      <c r="M53" s="17"/>
      <c r="N53" s="17"/>
      <c r="O53" s="17"/>
      <c r="P53" s="17"/>
    </row>
    <row r="54" spans="1:16" x14ac:dyDescent="0.25">
      <c r="A54" s="81"/>
      <c r="B54" s="17"/>
      <c r="C54" s="17"/>
      <c r="D54" s="17"/>
      <c r="E54" s="17"/>
      <c r="F54" s="17"/>
      <c r="G54" s="17"/>
      <c r="H54" s="17"/>
      <c r="I54" s="17"/>
      <c r="J54" s="17"/>
      <c r="K54" s="17"/>
      <c r="L54" s="17"/>
      <c r="M54" s="17"/>
      <c r="N54" s="17"/>
      <c r="O54" s="17"/>
      <c r="P54" s="17"/>
    </row>
    <row r="55" spans="1:16" x14ac:dyDescent="0.25">
      <c r="A55" s="86" t="s">
        <v>208</v>
      </c>
      <c r="B55" s="17"/>
      <c r="C55" s="17"/>
      <c r="D55" s="17"/>
      <c r="E55" s="17"/>
      <c r="F55" s="17"/>
      <c r="G55" s="17"/>
      <c r="H55" s="17"/>
      <c r="I55" s="17"/>
      <c r="J55" s="17"/>
      <c r="K55" s="17"/>
      <c r="L55" s="17"/>
      <c r="M55" s="17"/>
      <c r="N55" s="17"/>
      <c r="O55" s="17"/>
      <c r="P55" s="17"/>
    </row>
    <row r="56" spans="1:16" x14ac:dyDescent="0.25">
      <c r="A56" s="81"/>
      <c r="B56" s="17"/>
      <c r="C56" s="17"/>
      <c r="D56" s="17"/>
      <c r="E56" s="17"/>
      <c r="F56" s="17"/>
      <c r="G56" s="17"/>
      <c r="H56" s="17"/>
      <c r="I56" s="17"/>
      <c r="J56" s="17"/>
      <c r="K56" s="17"/>
      <c r="L56" s="17"/>
      <c r="M56" s="17"/>
      <c r="N56" s="17"/>
      <c r="O56" s="17"/>
      <c r="P56" s="17"/>
    </row>
    <row r="57" spans="1:16" x14ac:dyDescent="0.25">
      <c r="A57" s="81"/>
      <c r="B57" s="17"/>
      <c r="C57" s="17"/>
      <c r="D57" s="17"/>
      <c r="E57" s="17"/>
      <c r="F57" s="17"/>
      <c r="G57" s="17"/>
      <c r="H57" s="17"/>
      <c r="I57" s="17"/>
      <c r="J57" s="17"/>
      <c r="K57" s="17"/>
      <c r="L57" s="17"/>
      <c r="M57" s="17"/>
      <c r="N57" s="17"/>
      <c r="O57" s="17"/>
      <c r="P57" s="17"/>
    </row>
    <row r="58" spans="1:16" x14ac:dyDescent="0.25">
      <c r="A58" s="17"/>
      <c r="B58" s="17"/>
      <c r="C58" s="17"/>
      <c r="D58" s="17"/>
      <c r="E58" s="17"/>
      <c r="F58" s="17"/>
      <c r="G58" s="17"/>
      <c r="H58" s="17"/>
      <c r="I58" s="17"/>
      <c r="J58" s="17"/>
      <c r="K58" s="17"/>
      <c r="L58" s="17"/>
      <c r="M58" s="17"/>
      <c r="N58" s="17"/>
      <c r="O58" s="17"/>
      <c r="P58" s="17"/>
    </row>
    <row r="59" spans="1:16" x14ac:dyDescent="0.25">
      <c r="A59" s="82"/>
      <c r="B59" s="17"/>
      <c r="C59" s="17"/>
      <c r="D59" s="17"/>
      <c r="E59" s="17"/>
      <c r="F59" s="17"/>
      <c r="G59" s="17"/>
      <c r="H59" s="17"/>
      <c r="I59" s="17"/>
      <c r="J59" s="17"/>
      <c r="K59" s="17"/>
      <c r="L59" s="17"/>
      <c r="M59" s="17"/>
      <c r="N59" s="17"/>
      <c r="O59" s="17"/>
      <c r="P59" s="17"/>
    </row>
    <row r="60" spans="1:16" x14ac:dyDescent="0.25">
      <c r="A60" s="86" t="s">
        <v>215</v>
      </c>
      <c r="B60" s="17"/>
      <c r="C60" s="17"/>
      <c r="D60" s="17"/>
      <c r="E60" s="17"/>
      <c r="F60" s="17"/>
      <c r="G60" s="17"/>
      <c r="H60" s="17"/>
      <c r="I60" s="17"/>
      <c r="J60" s="17"/>
      <c r="K60" s="17"/>
      <c r="L60" s="17"/>
      <c r="M60" s="17"/>
      <c r="N60" s="17"/>
      <c r="O60" s="17"/>
      <c r="P60" s="17"/>
    </row>
    <row r="61" spans="1:16" ht="15.75" thickBot="1" x14ac:dyDescent="0.3">
      <c r="A61" s="83"/>
      <c r="B61" s="17"/>
      <c r="C61" s="17"/>
      <c r="D61" s="17"/>
      <c r="E61" s="17"/>
      <c r="F61" s="17"/>
      <c r="G61" s="17"/>
      <c r="H61" s="17"/>
      <c r="I61" s="17"/>
      <c r="J61" s="17"/>
      <c r="K61" s="17"/>
      <c r="L61" s="17"/>
      <c r="M61" s="17"/>
      <c r="N61" s="17"/>
      <c r="O61" s="17"/>
      <c r="P61" s="17"/>
    </row>
    <row r="62" spans="1:16" x14ac:dyDescent="0.25">
      <c r="A62" s="90" t="s">
        <v>12</v>
      </c>
      <c r="B62" s="87" t="s">
        <v>210</v>
      </c>
      <c r="C62" s="87" t="s">
        <v>211</v>
      </c>
      <c r="D62" s="87" t="s">
        <v>212</v>
      </c>
      <c r="E62" s="87" t="s">
        <v>58</v>
      </c>
      <c r="F62" s="87" t="s">
        <v>59</v>
      </c>
      <c r="G62" s="87" t="s">
        <v>44</v>
      </c>
      <c r="H62" s="87" t="s">
        <v>57</v>
      </c>
      <c r="I62" s="17"/>
      <c r="J62" s="17"/>
      <c r="K62" s="17"/>
      <c r="L62" s="17"/>
      <c r="M62" s="17"/>
      <c r="N62" s="17"/>
      <c r="O62" s="17"/>
      <c r="P62" s="17"/>
    </row>
    <row r="63" spans="1:16" x14ac:dyDescent="0.25">
      <c r="A63" s="91" t="s">
        <v>13</v>
      </c>
      <c r="B63" s="84">
        <v>0</v>
      </c>
      <c r="C63" s="84">
        <v>65103</v>
      </c>
      <c r="D63" s="84">
        <v>29.5806</v>
      </c>
      <c r="E63" s="84">
        <v>67167.997099999993</v>
      </c>
      <c r="F63" s="84" t="s">
        <v>63</v>
      </c>
      <c r="G63" s="84" t="s">
        <v>46</v>
      </c>
      <c r="H63" s="84">
        <v>4</v>
      </c>
      <c r="I63" s="17"/>
      <c r="J63" s="17"/>
      <c r="K63" s="17"/>
      <c r="L63" s="17"/>
      <c r="M63" s="17"/>
      <c r="N63" s="17"/>
      <c r="O63" s="17"/>
      <c r="P63" s="17"/>
    </row>
    <row r="64" spans="1:16" x14ac:dyDescent="0.25">
      <c r="A64" s="91" t="s">
        <v>13</v>
      </c>
      <c r="B64" s="84">
        <v>1</v>
      </c>
      <c r="C64" s="84">
        <v>154984</v>
      </c>
      <c r="D64" s="84">
        <v>70.419399999999996</v>
      </c>
      <c r="E64" s="84">
        <v>67167.997099999993</v>
      </c>
      <c r="F64" s="84" t="s">
        <v>63</v>
      </c>
      <c r="G64" s="84" t="s">
        <v>46</v>
      </c>
      <c r="H64" s="84">
        <v>4</v>
      </c>
      <c r="I64" s="17"/>
      <c r="J64" s="17"/>
      <c r="K64" s="17"/>
      <c r="L64" s="17"/>
      <c r="M64" s="17"/>
      <c r="N64" s="17"/>
      <c r="O64" s="17"/>
      <c r="P64" s="17"/>
    </row>
    <row r="65" spans="1:16" x14ac:dyDescent="0.25">
      <c r="A65" s="91" t="s">
        <v>14</v>
      </c>
      <c r="B65" s="84">
        <v>0</v>
      </c>
      <c r="C65" s="84">
        <v>62195</v>
      </c>
      <c r="D65" s="84">
        <v>57.662199999999999</v>
      </c>
      <c r="E65" s="84">
        <v>67167.997099999993</v>
      </c>
      <c r="F65" s="84" t="s">
        <v>63</v>
      </c>
      <c r="G65" s="84" t="s">
        <v>46</v>
      </c>
      <c r="H65" s="84">
        <v>4</v>
      </c>
      <c r="I65" s="17"/>
      <c r="J65" s="17"/>
      <c r="K65" s="17"/>
      <c r="L65" s="17"/>
      <c r="M65" s="17"/>
      <c r="N65" s="17"/>
      <c r="O65" s="17"/>
      <c r="P65" s="17"/>
    </row>
    <row r="66" spans="1:16" x14ac:dyDescent="0.25">
      <c r="A66" s="91" t="s">
        <v>14</v>
      </c>
      <c r="B66" s="84">
        <v>1</v>
      </c>
      <c r="C66" s="84">
        <v>45666</v>
      </c>
      <c r="D66" s="84">
        <v>42.337800000000001</v>
      </c>
      <c r="E66" s="84">
        <v>67167.997099999993</v>
      </c>
      <c r="F66" s="84" t="s">
        <v>63</v>
      </c>
      <c r="G66" s="84" t="s">
        <v>46</v>
      </c>
      <c r="H66" s="84">
        <v>4</v>
      </c>
      <c r="I66" s="17"/>
      <c r="J66" s="17"/>
      <c r="K66" s="17"/>
      <c r="L66" s="17"/>
      <c r="M66" s="17"/>
      <c r="N66" s="17"/>
      <c r="O66" s="17"/>
      <c r="P66" s="17"/>
    </row>
    <row r="67" spans="1:16" x14ac:dyDescent="0.25">
      <c r="A67" s="91" t="s">
        <v>15</v>
      </c>
      <c r="B67" s="84">
        <v>0</v>
      </c>
      <c r="C67" s="84">
        <v>72818</v>
      </c>
      <c r="D67" s="84">
        <v>26.524999999999999</v>
      </c>
      <c r="E67" s="84">
        <v>67167.997099999993</v>
      </c>
      <c r="F67" s="84" t="s">
        <v>63</v>
      </c>
      <c r="G67" s="84" t="s">
        <v>46</v>
      </c>
      <c r="H67" s="84">
        <v>4</v>
      </c>
      <c r="I67" s="17"/>
      <c r="J67" s="17"/>
      <c r="K67" s="17"/>
      <c r="L67" s="17"/>
      <c r="M67" s="17"/>
      <c r="N67" s="17"/>
      <c r="O67" s="17"/>
      <c r="P67" s="17"/>
    </row>
    <row r="68" spans="1:16" x14ac:dyDescent="0.25">
      <c r="A68" s="91" t="s">
        <v>15</v>
      </c>
      <c r="B68" s="84">
        <v>1</v>
      </c>
      <c r="C68" s="84">
        <v>201708</v>
      </c>
      <c r="D68" s="84">
        <v>73.474999999999994</v>
      </c>
      <c r="E68" s="84">
        <v>67167.997099999993</v>
      </c>
      <c r="F68" s="84" t="s">
        <v>63</v>
      </c>
      <c r="G68" s="84" t="s">
        <v>46</v>
      </c>
      <c r="H68" s="84">
        <v>4</v>
      </c>
      <c r="I68" s="17"/>
      <c r="J68" s="17"/>
      <c r="K68" s="17"/>
      <c r="L68" s="17"/>
      <c r="M68" s="17"/>
      <c r="N68" s="17"/>
      <c r="O68" s="17"/>
      <c r="P68" s="17"/>
    </row>
    <row r="69" spans="1:16" x14ac:dyDescent="0.25">
      <c r="A69" s="91" t="s">
        <v>16</v>
      </c>
      <c r="B69" s="84">
        <v>0</v>
      </c>
      <c r="C69" s="84">
        <v>77612</v>
      </c>
      <c r="D69" s="84">
        <v>20.036999999999999</v>
      </c>
      <c r="E69" s="84">
        <v>67167.997099999993</v>
      </c>
      <c r="F69" s="84" t="s">
        <v>63</v>
      </c>
      <c r="G69" s="84" t="s">
        <v>46</v>
      </c>
      <c r="H69" s="84">
        <v>4</v>
      </c>
      <c r="I69" s="17"/>
      <c r="J69" s="17"/>
      <c r="K69" s="17"/>
      <c r="L69" s="17"/>
      <c r="M69" s="17"/>
      <c r="N69" s="17"/>
      <c r="O69" s="17"/>
      <c r="P69" s="17"/>
    </row>
    <row r="70" spans="1:16" x14ac:dyDescent="0.25">
      <c r="A70" s="91" t="s">
        <v>16</v>
      </c>
      <c r="B70" s="84">
        <v>1</v>
      </c>
      <c r="C70" s="84">
        <v>309731</v>
      </c>
      <c r="D70" s="84">
        <v>79.962999999999994</v>
      </c>
      <c r="E70" s="84">
        <v>67167.997099999993</v>
      </c>
      <c r="F70" s="84" t="s">
        <v>63</v>
      </c>
      <c r="G70" s="84" t="s">
        <v>46</v>
      </c>
      <c r="H70" s="84">
        <v>4</v>
      </c>
      <c r="I70" s="17"/>
      <c r="J70" s="17"/>
      <c r="K70" s="17"/>
      <c r="L70" s="17"/>
      <c r="M70" s="17"/>
      <c r="N70" s="17"/>
      <c r="O70" s="17"/>
      <c r="P70" s="17"/>
    </row>
    <row r="71" spans="1:16" x14ac:dyDescent="0.25">
      <c r="A71" s="91" t="s">
        <v>17</v>
      </c>
      <c r="B71" s="84">
        <v>0</v>
      </c>
      <c r="C71" s="84">
        <v>302498</v>
      </c>
      <c r="D71" s="84">
        <v>24.185099999999998</v>
      </c>
      <c r="E71" s="84">
        <v>67167.997099999993</v>
      </c>
      <c r="F71" s="84" t="s">
        <v>63</v>
      </c>
      <c r="G71" s="84" t="s">
        <v>46</v>
      </c>
      <c r="H71" s="84">
        <v>4</v>
      </c>
      <c r="I71" s="17"/>
      <c r="J71" s="17"/>
      <c r="K71" s="17"/>
      <c r="L71" s="17"/>
      <c r="M71" s="17"/>
      <c r="N71" s="17"/>
      <c r="O71" s="17"/>
      <c r="P71" s="17"/>
    </row>
    <row r="72" spans="1:16" x14ac:dyDescent="0.25">
      <c r="A72" s="91" t="s">
        <v>17</v>
      </c>
      <c r="B72" s="84">
        <v>1</v>
      </c>
      <c r="C72" s="84">
        <v>948266</v>
      </c>
      <c r="D72" s="84">
        <v>75.814899999999994</v>
      </c>
      <c r="E72" s="84">
        <v>67167.997099999993</v>
      </c>
      <c r="F72" s="84" t="s">
        <v>63</v>
      </c>
      <c r="G72" s="84" t="s">
        <v>46</v>
      </c>
      <c r="H72" s="84">
        <v>4</v>
      </c>
      <c r="I72" s="17"/>
      <c r="J72" s="17"/>
      <c r="K72" s="17"/>
      <c r="L72" s="17"/>
      <c r="M72" s="17"/>
      <c r="N72" s="17"/>
      <c r="O72" s="17"/>
      <c r="P72" s="17"/>
    </row>
    <row r="73" spans="1:16" x14ac:dyDescent="0.25">
      <c r="A73" s="81"/>
      <c r="B73" s="17"/>
      <c r="C73" s="17"/>
      <c r="D73" s="17"/>
      <c r="E73" s="17"/>
      <c r="F73" s="17"/>
      <c r="G73" s="17"/>
      <c r="H73" s="17"/>
      <c r="I73" s="17"/>
      <c r="J73" s="17"/>
      <c r="K73" s="17"/>
      <c r="L73" s="17"/>
      <c r="M73" s="17"/>
      <c r="N73" s="17"/>
      <c r="O73" s="17"/>
      <c r="P73" s="17"/>
    </row>
    <row r="74" spans="1:16" x14ac:dyDescent="0.25">
      <c r="A74" s="86" t="s">
        <v>208</v>
      </c>
      <c r="B74" s="17"/>
      <c r="C74" s="17"/>
      <c r="D74" s="17"/>
      <c r="E74" s="17"/>
      <c r="F74" s="17"/>
      <c r="G74" s="17"/>
      <c r="H74" s="17"/>
      <c r="I74" s="17"/>
      <c r="J74" s="17"/>
      <c r="K74" s="17"/>
      <c r="L74" s="17"/>
      <c r="M74" s="17"/>
      <c r="N74" s="17"/>
      <c r="O74" s="17"/>
      <c r="P74" s="17"/>
    </row>
    <row r="75" spans="1:16" x14ac:dyDescent="0.25">
      <c r="A75" s="81"/>
      <c r="B75" s="17"/>
      <c r="C75" s="17"/>
      <c r="D75" s="17"/>
      <c r="E75" s="17"/>
      <c r="F75" s="17"/>
      <c r="G75" s="17"/>
      <c r="H75" s="17"/>
      <c r="I75" s="17"/>
      <c r="J75" s="17"/>
      <c r="K75" s="17"/>
      <c r="L75" s="17"/>
      <c r="M75" s="17"/>
      <c r="N75" s="17"/>
      <c r="O75" s="17"/>
      <c r="P75" s="17"/>
    </row>
    <row r="76" spans="1:16" x14ac:dyDescent="0.25">
      <c r="A76" s="81"/>
      <c r="B76" s="17"/>
      <c r="C76" s="17"/>
      <c r="D76" s="17"/>
      <c r="E76" s="17"/>
      <c r="F76" s="17"/>
      <c r="G76" s="17"/>
      <c r="H76" s="17"/>
      <c r="I76" s="17"/>
      <c r="J76" s="17"/>
      <c r="K76" s="17"/>
      <c r="L76" s="17"/>
      <c r="M76" s="17"/>
      <c r="N76" s="17"/>
      <c r="O76" s="17"/>
      <c r="P76" s="17"/>
    </row>
    <row r="77" spans="1:16" x14ac:dyDescent="0.25">
      <c r="A77" s="17"/>
      <c r="B77" s="17"/>
      <c r="C77" s="17"/>
      <c r="D77" s="17"/>
      <c r="E77" s="17"/>
      <c r="F77" s="17"/>
      <c r="G77" s="17"/>
      <c r="H77" s="17"/>
      <c r="I77" s="17"/>
      <c r="J77" s="17"/>
      <c r="K77" s="17"/>
      <c r="L77" s="17"/>
      <c r="M77" s="17"/>
      <c r="N77" s="17"/>
      <c r="O77" s="17"/>
      <c r="P77" s="17"/>
    </row>
    <row r="78" spans="1:16" x14ac:dyDescent="0.25">
      <c r="A78" s="82"/>
      <c r="B78" s="17"/>
      <c r="C78" s="17"/>
      <c r="D78" s="17"/>
      <c r="E78" s="17"/>
      <c r="F78" s="17"/>
      <c r="G78" s="17"/>
      <c r="H78" s="17"/>
      <c r="I78" s="17"/>
      <c r="J78" s="17"/>
      <c r="K78" s="17"/>
      <c r="L78" s="17"/>
      <c r="M78" s="17"/>
      <c r="N78" s="17"/>
      <c r="O78" s="17"/>
      <c r="P78" s="17"/>
    </row>
    <row r="79" spans="1:16" x14ac:dyDescent="0.25">
      <c r="A79" s="86" t="s">
        <v>215</v>
      </c>
      <c r="B79" s="17"/>
      <c r="C79" s="17"/>
      <c r="D79" s="17"/>
      <c r="E79" s="17"/>
      <c r="F79" s="17"/>
      <c r="G79" s="17"/>
      <c r="H79" s="17"/>
      <c r="I79" s="17"/>
      <c r="J79" s="17"/>
      <c r="K79" s="17"/>
      <c r="L79" s="17"/>
      <c r="M79" s="17"/>
      <c r="N79" s="17"/>
      <c r="O79" s="17"/>
      <c r="P79" s="17"/>
    </row>
    <row r="80" spans="1:16" ht="15.75" thickBot="1" x14ac:dyDescent="0.3">
      <c r="A80" s="83"/>
      <c r="B80" s="17"/>
      <c r="C80" s="17"/>
      <c r="D80" s="17"/>
      <c r="E80" s="17"/>
      <c r="F80" s="17"/>
      <c r="G80" s="17"/>
      <c r="H80" s="17"/>
      <c r="I80" s="17"/>
      <c r="J80" s="17"/>
      <c r="K80" s="17"/>
      <c r="L80" s="17"/>
      <c r="M80" s="17"/>
      <c r="N80" s="17"/>
      <c r="O80" s="17"/>
      <c r="P80" s="17"/>
    </row>
    <row r="81" spans="1:16" x14ac:dyDescent="0.25">
      <c r="A81" s="90" t="s">
        <v>11</v>
      </c>
      <c r="B81" s="87" t="s">
        <v>210</v>
      </c>
      <c r="C81" s="87" t="s">
        <v>211</v>
      </c>
      <c r="D81" s="87" t="s">
        <v>212</v>
      </c>
      <c r="E81" s="87" t="s">
        <v>58</v>
      </c>
      <c r="F81" s="87" t="s">
        <v>59</v>
      </c>
      <c r="G81" s="87" t="s">
        <v>44</v>
      </c>
      <c r="H81" s="87" t="s">
        <v>57</v>
      </c>
      <c r="I81" s="17"/>
      <c r="J81" s="17"/>
      <c r="K81" s="17"/>
      <c r="L81" s="17"/>
      <c r="M81" s="17"/>
      <c r="N81" s="17"/>
      <c r="O81" s="17"/>
      <c r="P81" s="17"/>
    </row>
    <row r="82" spans="1:16" x14ac:dyDescent="0.25">
      <c r="A82" s="91">
        <v>2014</v>
      </c>
      <c r="B82" s="84">
        <v>0</v>
      </c>
      <c r="C82" s="84">
        <v>189575</v>
      </c>
      <c r="D82" s="84">
        <v>25.760400000000001</v>
      </c>
      <c r="E82" s="84">
        <v>17.5397368</v>
      </c>
      <c r="F82" s="84">
        <v>2.0000000000000001E-4</v>
      </c>
      <c r="G82" s="84" t="s">
        <v>46</v>
      </c>
      <c r="H82" s="84">
        <v>2</v>
      </c>
      <c r="I82" s="17"/>
      <c r="J82" s="17"/>
      <c r="K82" s="17"/>
      <c r="L82" s="17"/>
      <c r="M82" s="17"/>
      <c r="N82" s="17"/>
      <c r="O82" s="17"/>
      <c r="P82" s="17"/>
    </row>
    <row r="83" spans="1:16" x14ac:dyDescent="0.25">
      <c r="A83" s="91">
        <v>2014</v>
      </c>
      <c r="B83" s="84">
        <v>1</v>
      </c>
      <c r="C83" s="84">
        <v>546341</v>
      </c>
      <c r="D83" s="84">
        <v>74.239599999999996</v>
      </c>
      <c r="E83" s="84">
        <v>17.5397368</v>
      </c>
      <c r="F83" s="84">
        <v>2.0000000000000001E-4</v>
      </c>
      <c r="G83" s="84" t="s">
        <v>46</v>
      </c>
      <c r="H83" s="84">
        <v>2</v>
      </c>
      <c r="I83" s="17"/>
      <c r="J83" s="17"/>
      <c r="K83" s="17"/>
      <c r="L83" s="17"/>
      <c r="M83" s="17"/>
      <c r="N83" s="17"/>
      <c r="O83" s="17"/>
      <c r="P83" s="17"/>
    </row>
    <row r="84" spans="1:16" x14ac:dyDescent="0.25">
      <c r="A84" s="91">
        <v>2015</v>
      </c>
      <c r="B84" s="84">
        <v>0</v>
      </c>
      <c r="C84" s="84">
        <v>193381</v>
      </c>
      <c r="D84" s="84">
        <v>25.8675</v>
      </c>
      <c r="E84" s="84">
        <v>17.5397368</v>
      </c>
      <c r="F84" s="84">
        <v>2.0000000000000001E-4</v>
      </c>
      <c r="G84" s="84" t="s">
        <v>46</v>
      </c>
      <c r="H84" s="84">
        <v>2</v>
      </c>
      <c r="I84" s="17"/>
      <c r="J84" s="17"/>
      <c r="K84" s="17"/>
      <c r="L84" s="17"/>
      <c r="M84" s="17"/>
      <c r="N84" s="17"/>
      <c r="O84" s="17"/>
      <c r="P84" s="17"/>
    </row>
    <row r="85" spans="1:16" x14ac:dyDescent="0.25">
      <c r="A85" s="91">
        <v>2015</v>
      </c>
      <c r="B85" s="84">
        <v>1</v>
      </c>
      <c r="C85" s="84">
        <v>554201</v>
      </c>
      <c r="D85" s="84">
        <v>74.132499999999993</v>
      </c>
      <c r="E85" s="84">
        <v>17.5397368</v>
      </c>
      <c r="F85" s="84">
        <v>2.0000000000000001E-4</v>
      </c>
      <c r="G85" s="84" t="s">
        <v>46</v>
      </c>
      <c r="H85" s="84">
        <v>2</v>
      </c>
      <c r="I85" s="17"/>
      <c r="J85" s="17"/>
      <c r="K85" s="17"/>
      <c r="L85" s="17"/>
      <c r="M85" s="17"/>
      <c r="N85" s="17"/>
      <c r="O85" s="17"/>
      <c r="P85" s="17"/>
    </row>
    <row r="86" spans="1:16" x14ac:dyDescent="0.25">
      <c r="A86" s="91">
        <v>2016</v>
      </c>
      <c r="B86" s="84">
        <v>0</v>
      </c>
      <c r="C86" s="84">
        <v>197270</v>
      </c>
      <c r="D86" s="84">
        <v>26.0566</v>
      </c>
      <c r="E86" s="84">
        <v>17.5397368</v>
      </c>
      <c r="F86" s="84">
        <v>2.0000000000000001E-4</v>
      </c>
      <c r="G86" s="84" t="s">
        <v>46</v>
      </c>
      <c r="H86" s="84">
        <v>2</v>
      </c>
      <c r="I86" s="17"/>
      <c r="J86" s="17"/>
      <c r="K86" s="17"/>
      <c r="L86" s="17"/>
      <c r="M86" s="17"/>
      <c r="N86" s="17"/>
      <c r="O86" s="17"/>
      <c r="P86" s="17"/>
    </row>
    <row r="87" spans="1:16" x14ac:dyDescent="0.25">
      <c r="A87" s="91">
        <v>2016</v>
      </c>
      <c r="B87" s="84">
        <v>1</v>
      </c>
      <c r="C87" s="84">
        <v>559813</v>
      </c>
      <c r="D87" s="84">
        <v>73.943399999999997</v>
      </c>
      <c r="E87" s="84">
        <v>17.5397368</v>
      </c>
      <c r="F87" s="84">
        <v>2.0000000000000001E-4</v>
      </c>
      <c r="G87" s="84" t="s">
        <v>46</v>
      </c>
      <c r="H87" s="84">
        <v>2</v>
      </c>
      <c r="I87" s="17"/>
      <c r="J87" s="17"/>
      <c r="K87" s="17"/>
      <c r="L87" s="17"/>
      <c r="M87" s="17"/>
      <c r="N87" s="17"/>
      <c r="O87" s="17"/>
      <c r="P87" s="17"/>
    </row>
    <row r="88" spans="1:16" x14ac:dyDescent="0.25">
      <c r="A88" s="81"/>
      <c r="B88" s="17"/>
      <c r="C88" s="17"/>
      <c r="D88" s="17"/>
      <c r="E88" s="17"/>
      <c r="F88" s="17"/>
      <c r="G88" s="17"/>
      <c r="H88" s="17"/>
      <c r="I88" s="17"/>
      <c r="J88" s="17"/>
      <c r="K88" s="17"/>
      <c r="L88" s="17"/>
      <c r="M88" s="17"/>
      <c r="N88" s="17"/>
      <c r="O88" s="17"/>
      <c r="P88" s="17"/>
    </row>
    <row r="89" spans="1:16" x14ac:dyDescent="0.25">
      <c r="A89" s="86" t="s">
        <v>208</v>
      </c>
      <c r="B89" s="17"/>
      <c r="C89" s="17"/>
      <c r="D89" s="17"/>
      <c r="E89" s="17"/>
      <c r="F89" s="17"/>
      <c r="G89" s="17"/>
      <c r="H89" s="17"/>
      <c r="I89" s="17"/>
      <c r="J89" s="17"/>
      <c r="K89" s="17"/>
      <c r="L89" s="17"/>
      <c r="M89" s="17"/>
      <c r="N89" s="17"/>
      <c r="O89" s="17"/>
      <c r="P89" s="17"/>
    </row>
    <row r="90" spans="1:16" x14ac:dyDescent="0.25">
      <c r="A90" s="81"/>
      <c r="B90" s="17"/>
      <c r="C90" s="17"/>
      <c r="D90" s="17"/>
      <c r="E90" s="17"/>
      <c r="F90" s="17"/>
      <c r="G90" s="17"/>
      <c r="H90" s="17"/>
      <c r="I90" s="17"/>
      <c r="J90" s="17"/>
      <c r="K90" s="17"/>
      <c r="L90" s="17"/>
      <c r="M90" s="17"/>
      <c r="N90" s="17"/>
      <c r="O90" s="17"/>
      <c r="P90" s="17"/>
    </row>
    <row r="91" spans="1:16" x14ac:dyDescent="0.25">
      <c r="A91" s="81"/>
      <c r="B91" s="17"/>
      <c r="C91" s="17"/>
      <c r="D91" s="17"/>
      <c r="E91" s="17"/>
      <c r="F91" s="17"/>
      <c r="G91" s="17"/>
      <c r="H91" s="17"/>
      <c r="I91" s="17"/>
      <c r="J91" s="17"/>
      <c r="K91" s="17"/>
      <c r="L91" s="17"/>
      <c r="M91" s="17"/>
      <c r="N91" s="17"/>
      <c r="O91" s="17"/>
      <c r="P91" s="17"/>
    </row>
    <row r="92" spans="1:16" x14ac:dyDescent="0.25">
      <c r="A92" s="17"/>
      <c r="B92" s="17"/>
      <c r="C92" s="17"/>
      <c r="D92" s="17"/>
      <c r="E92" s="17"/>
      <c r="F92" s="17"/>
      <c r="G92" s="17"/>
      <c r="H92" s="17"/>
      <c r="I92" s="17"/>
      <c r="J92" s="17"/>
      <c r="K92" s="17"/>
      <c r="L92" s="17"/>
      <c r="M92" s="17"/>
      <c r="N92" s="17"/>
      <c r="O92" s="17"/>
      <c r="P92" s="17"/>
    </row>
    <row r="93" spans="1:16" x14ac:dyDescent="0.25">
      <c r="A93" s="82"/>
      <c r="B93" s="17"/>
      <c r="C93" s="17"/>
      <c r="D93" s="17"/>
      <c r="E93" s="17"/>
      <c r="F93" s="17"/>
      <c r="G93" s="17"/>
      <c r="H93" s="17"/>
      <c r="I93" s="17"/>
      <c r="J93" s="17"/>
      <c r="K93" s="17"/>
      <c r="L93" s="17"/>
      <c r="M93" s="17"/>
      <c r="N93" s="17"/>
      <c r="O93" s="17"/>
      <c r="P93" s="17"/>
    </row>
    <row r="94" spans="1:16" x14ac:dyDescent="0.25">
      <c r="A94" s="86" t="s">
        <v>179</v>
      </c>
      <c r="B94" s="17"/>
      <c r="C94" s="17"/>
      <c r="D94" s="17"/>
      <c r="E94" s="17"/>
      <c r="F94" s="17"/>
      <c r="G94" s="17"/>
      <c r="H94" s="17"/>
      <c r="I94" s="17"/>
      <c r="J94" s="17"/>
      <c r="K94" s="17"/>
      <c r="L94" s="17"/>
      <c r="M94" s="17"/>
      <c r="N94" s="17"/>
      <c r="O94" s="17"/>
      <c r="P94" s="17"/>
    </row>
    <row r="95" spans="1:16" ht="15.75" thickBot="1" x14ac:dyDescent="0.3">
      <c r="A95" s="83"/>
      <c r="B95" s="17"/>
      <c r="C95" s="17"/>
      <c r="D95" s="17"/>
      <c r="E95" s="17"/>
      <c r="F95" s="17"/>
      <c r="G95" s="17"/>
      <c r="H95" s="17"/>
      <c r="I95" s="17"/>
      <c r="J95" s="17"/>
      <c r="K95" s="17"/>
      <c r="L95" s="17"/>
      <c r="M95" s="17"/>
      <c r="N95" s="17"/>
      <c r="O95" s="17"/>
      <c r="P95" s="17"/>
    </row>
    <row r="96" spans="1:16" x14ac:dyDescent="0.25">
      <c r="A96" s="90" t="s">
        <v>5</v>
      </c>
      <c r="B96" s="87" t="s">
        <v>30</v>
      </c>
      <c r="C96" s="87" t="s">
        <v>31</v>
      </c>
      <c r="D96" s="87" t="s">
        <v>32</v>
      </c>
      <c r="E96" s="87" t="s">
        <v>33</v>
      </c>
      <c r="F96" s="87" t="s">
        <v>34</v>
      </c>
      <c r="G96" s="87" t="s">
        <v>35</v>
      </c>
      <c r="H96" s="87" t="s">
        <v>36</v>
      </c>
      <c r="I96" s="87" t="s">
        <v>37</v>
      </c>
      <c r="J96" s="87" t="s">
        <v>38</v>
      </c>
      <c r="K96" s="87" t="s">
        <v>39</v>
      </c>
      <c r="L96" s="87" t="s">
        <v>40</v>
      </c>
      <c r="M96" s="87" t="s">
        <v>41</v>
      </c>
      <c r="N96" s="87" t="s">
        <v>42</v>
      </c>
      <c r="O96" s="87" t="s">
        <v>43</v>
      </c>
      <c r="P96" s="87" t="s">
        <v>44</v>
      </c>
    </row>
    <row r="97" spans="1:16" x14ac:dyDescent="0.25">
      <c r="A97" s="91" t="s">
        <v>9</v>
      </c>
      <c r="B97" s="84" t="s">
        <v>45</v>
      </c>
      <c r="C97" s="84">
        <v>1842962</v>
      </c>
      <c r="D97" s="84">
        <v>1782003</v>
      </c>
      <c r="E97" s="84">
        <v>60959</v>
      </c>
      <c r="F97" s="84">
        <v>6.9204999999999997</v>
      </c>
      <c r="G97" s="84">
        <v>6.9146999999999998</v>
      </c>
      <c r="H97" s="84">
        <v>6.9264000000000001</v>
      </c>
      <c r="I97" s="84">
        <v>3.456</v>
      </c>
      <c r="J97" s="84">
        <v>4.7990000000000004</v>
      </c>
      <c r="K97" s="84">
        <v>4.7904999999999998</v>
      </c>
      <c r="L97" s="84">
        <v>4.8075000000000001</v>
      </c>
      <c r="M97" s="84">
        <v>2.8997000000000002</v>
      </c>
      <c r="N97" s="84">
        <v>-402.03399999999999</v>
      </c>
      <c r="O97" s="84">
        <v>0</v>
      </c>
      <c r="P97" s="84" t="s">
        <v>46</v>
      </c>
    </row>
    <row r="98" spans="1:16" x14ac:dyDescent="0.25">
      <c r="A98" s="91" t="s">
        <v>9</v>
      </c>
      <c r="B98" s="84" t="s">
        <v>47</v>
      </c>
      <c r="C98" s="84">
        <v>1842962</v>
      </c>
      <c r="D98" s="84">
        <v>1790177</v>
      </c>
      <c r="E98" s="84">
        <v>52785</v>
      </c>
      <c r="F98" s="84">
        <v>50.442500000000003</v>
      </c>
      <c r="G98" s="84">
        <v>50.423999999999999</v>
      </c>
      <c r="H98" s="84">
        <v>50.460999999999999</v>
      </c>
      <c r="I98" s="84">
        <v>10.9116</v>
      </c>
      <c r="J98" s="84">
        <v>49.2744</v>
      </c>
      <c r="K98" s="84">
        <v>49.241</v>
      </c>
      <c r="L98" s="84">
        <v>49.307699999999997</v>
      </c>
      <c r="M98" s="84">
        <v>11.447699999999999</v>
      </c>
      <c r="N98" s="84">
        <v>-60.03</v>
      </c>
      <c r="O98" s="84">
        <v>0</v>
      </c>
      <c r="P98" s="84" t="s">
        <v>46</v>
      </c>
    </row>
    <row r="99" spans="1:16" x14ac:dyDescent="0.25">
      <c r="A99" s="91" t="s">
        <v>9</v>
      </c>
      <c r="B99" s="84" t="s">
        <v>48</v>
      </c>
      <c r="C99" s="84">
        <v>1842962</v>
      </c>
      <c r="D99" s="84">
        <v>1842962</v>
      </c>
      <c r="E99" s="84">
        <v>0</v>
      </c>
      <c r="F99" s="84">
        <v>-2.2599999999999999E-2</v>
      </c>
      <c r="G99" s="84">
        <v>-2.41E-2</v>
      </c>
      <c r="H99" s="84">
        <v>-2.1000000000000001E-2</v>
      </c>
      <c r="I99" s="84">
        <v>0.92449999999999999</v>
      </c>
      <c r="J99" s="84">
        <v>0.1099</v>
      </c>
      <c r="K99" s="84">
        <v>0.15390000000000001</v>
      </c>
      <c r="L99" s="84">
        <v>0.1128</v>
      </c>
      <c r="M99" s="84">
        <v>1.0707</v>
      </c>
      <c r="N99" s="84">
        <v>77.64</v>
      </c>
      <c r="O99" s="84">
        <v>0</v>
      </c>
      <c r="P99" s="84" t="s">
        <v>46</v>
      </c>
    </row>
    <row r="100" spans="1:16" x14ac:dyDescent="0.25">
      <c r="A100" s="91" t="s">
        <v>10</v>
      </c>
      <c r="B100" s="84" t="s">
        <v>45</v>
      </c>
      <c r="C100" s="84">
        <v>397619</v>
      </c>
      <c r="D100" s="84">
        <v>380909</v>
      </c>
      <c r="E100" s="84">
        <v>16710</v>
      </c>
      <c r="F100" s="84">
        <v>7.1101000000000001</v>
      </c>
      <c r="G100" s="84">
        <v>7.0972</v>
      </c>
      <c r="H100" s="84">
        <v>7.1231</v>
      </c>
      <c r="I100" s="84">
        <v>3.7391000000000001</v>
      </c>
      <c r="J100" s="84">
        <v>3.9876999999999998</v>
      </c>
      <c r="K100" s="84">
        <v>3.9655</v>
      </c>
      <c r="L100" s="84">
        <v>4.01</v>
      </c>
      <c r="M100" s="84">
        <v>2.7589000000000001</v>
      </c>
      <c r="N100" s="84">
        <v>-237.75299999999999</v>
      </c>
      <c r="O100" s="84">
        <v>0</v>
      </c>
      <c r="P100" s="84" t="s">
        <v>46</v>
      </c>
    </row>
    <row r="101" spans="1:16" x14ac:dyDescent="0.25">
      <c r="A101" s="91" t="s">
        <v>10</v>
      </c>
      <c r="B101" s="84" t="s">
        <v>47</v>
      </c>
      <c r="C101" s="84">
        <v>397619</v>
      </c>
      <c r="D101" s="84">
        <v>383216</v>
      </c>
      <c r="E101" s="84">
        <v>14403</v>
      </c>
      <c r="F101" s="84">
        <v>50.480800000000002</v>
      </c>
      <c r="G101" s="84">
        <v>50.4422</v>
      </c>
      <c r="H101" s="84">
        <v>50.519399999999997</v>
      </c>
      <c r="I101" s="84">
        <v>11.1692</v>
      </c>
      <c r="J101" s="84">
        <v>46.8797</v>
      </c>
      <c r="K101" s="84">
        <v>46.788699999999999</v>
      </c>
      <c r="L101" s="84">
        <v>46.970700000000001</v>
      </c>
      <c r="M101" s="84">
        <v>11.4915</v>
      </c>
      <c r="N101" s="84">
        <v>-71.418000000000006</v>
      </c>
      <c r="O101" s="84">
        <v>0</v>
      </c>
      <c r="P101" s="84" t="s">
        <v>46</v>
      </c>
    </row>
    <row r="102" spans="1:16" x14ac:dyDescent="0.25">
      <c r="A102" s="91" t="s">
        <v>10</v>
      </c>
      <c r="B102" s="84" t="s">
        <v>48</v>
      </c>
      <c r="C102" s="84">
        <v>397619</v>
      </c>
      <c r="D102" s="84">
        <v>397619</v>
      </c>
      <c r="E102" s="84">
        <v>0</v>
      </c>
      <c r="F102" s="84">
        <v>0.1305</v>
      </c>
      <c r="G102" s="84">
        <v>0.12690000000000001</v>
      </c>
      <c r="H102" s="84">
        <v>0.1341</v>
      </c>
      <c r="I102" s="84">
        <v>1.0467</v>
      </c>
      <c r="J102" s="84">
        <v>0.37469999999999998</v>
      </c>
      <c r="K102" s="84">
        <v>0.36620000000000003</v>
      </c>
      <c r="L102" s="84">
        <v>0.38319999999999999</v>
      </c>
      <c r="M102" s="84">
        <v>1.1897</v>
      </c>
      <c r="N102" s="84">
        <v>51.920999999999999</v>
      </c>
      <c r="O102" s="84">
        <v>0</v>
      </c>
      <c r="P102" s="84" t="s">
        <v>46</v>
      </c>
    </row>
    <row r="103" spans="1:16" x14ac:dyDescent="0.25">
      <c r="A103" s="81"/>
      <c r="B103" s="17"/>
      <c r="C103" s="17"/>
      <c r="D103" s="17"/>
      <c r="E103" s="17"/>
      <c r="F103" s="17"/>
      <c r="G103" s="17"/>
      <c r="H103" s="17"/>
      <c r="I103" s="17"/>
      <c r="J103" s="17"/>
      <c r="K103" s="17"/>
      <c r="L103" s="17"/>
      <c r="M103" s="17"/>
      <c r="N103" s="17"/>
      <c r="O103" s="17"/>
      <c r="P103" s="17"/>
    </row>
    <row r="104" spans="1:16" x14ac:dyDescent="0.25">
      <c r="A104" s="86" t="s">
        <v>208</v>
      </c>
      <c r="B104" s="17"/>
      <c r="C104" s="17"/>
      <c r="D104" s="17"/>
      <c r="E104" s="17"/>
      <c r="F104" s="17"/>
      <c r="G104" s="17"/>
      <c r="H104" s="17"/>
      <c r="I104" s="17"/>
      <c r="J104" s="17"/>
      <c r="K104" s="17"/>
      <c r="L104" s="17"/>
      <c r="M104" s="17"/>
      <c r="N104" s="17"/>
      <c r="O104" s="17"/>
      <c r="P104" s="17"/>
    </row>
    <row r="105" spans="1:16" x14ac:dyDescent="0.25">
      <c r="A105" s="81"/>
      <c r="B105" s="17"/>
      <c r="C105" s="17"/>
      <c r="D105" s="17"/>
      <c r="E105" s="17"/>
      <c r="F105" s="17"/>
      <c r="G105" s="17"/>
      <c r="H105" s="17"/>
      <c r="I105" s="17"/>
      <c r="J105" s="17"/>
      <c r="K105" s="17"/>
      <c r="L105" s="17"/>
      <c r="M105" s="17"/>
      <c r="N105" s="17"/>
      <c r="O105" s="17"/>
      <c r="P105" s="17"/>
    </row>
    <row r="106" spans="1:16" x14ac:dyDescent="0.25">
      <c r="A106" s="81"/>
      <c r="B106" s="17"/>
      <c r="C106" s="17"/>
      <c r="D106" s="17"/>
      <c r="E106" s="17"/>
      <c r="F106" s="17"/>
      <c r="G106" s="17"/>
      <c r="H106" s="17"/>
      <c r="I106" s="17"/>
      <c r="J106" s="17"/>
      <c r="K106" s="17"/>
      <c r="L106" s="17"/>
      <c r="M106" s="17"/>
      <c r="N106" s="17"/>
      <c r="O106" s="17"/>
      <c r="P106" s="17"/>
    </row>
    <row r="107" spans="1:16" x14ac:dyDescent="0.25">
      <c r="A107" s="17"/>
      <c r="B107" s="17"/>
      <c r="C107" s="17"/>
      <c r="D107" s="17"/>
      <c r="E107" s="17"/>
      <c r="F107" s="17"/>
      <c r="G107" s="17"/>
      <c r="H107" s="17"/>
      <c r="I107" s="17"/>
      <c r="J107" s="17"/>
      <c r="K107" s="17"/>
      <c r="L107" s="17"/>
      <c r="M107" s="17"/>
      <c r="N107" s="17"/>
      <c r="O107" s="17"/>
      <c r="P107" s="17"/>
    </row>
    <row r="108" spans="1:16" x14ac:dyDescent="0.25">
      <c r="A108" s="82"/>
      <c r="B108" s="17"/>
      <c r="C108" s="17"/>
      <c r="D108" s="17"/>
      <c r="E108" s="17"/>
      <c r="F108" s="17"/>
      <c r="G108" s="17"/>
      <c r="H108" s="17"/>
      <c r="I108" s="17"/>
      <c r="J108" s="17"/>
      <c r="K108" s="17"/>
      <c r="L108" s="17"/>
      <c r="M108" s="17"/>
      <c r="N108" s="17"/>
      <c r="O108" s="17"/>
      <c r="P108" s="17"/>
    </row>
    <row r="109" spans="1:16" x14ac:dyDescent="0.25">
      <c r="A109" s="86" t="s">
        <v>180</v>
      </c>
      <c r="B109" s="17"/>
      <c r="C109" s="17"/>
      <c r="D109" s="17"/>
      <c r="E109" s="17"/>
      <c r="F109" s="17"/>
      <c r="G109" s="17"/>
      <c r="H109" s="17"/>
      <c r="I109" s="17"/>
      <c r="J109" s="17"/>
      <c r="K109" s="17"/>
      <c r="L109" s="17"/>
      <c r="M109" s="17"/>
      <c r="N109" s="17"/>
      <c r="O109" s="17"/>
      <c r="P109" s="17"/>
    </row>
    <row r="110" spans="1:16" ht="15.75" thickBot="1" x14ac:dyDescent="0.3">
      <c r="A110" s="83"/>
      <c r="B110" s="17"/>
      <c r="C110" s="17"/>
      <c r="D110" s="17"/>
      <c r="E110" s="17"/>
      <c r="F110" s="17"/>
      <c r="G110" s="17"/>
      <c r="H110" s="17"/>
      <c r="I110" s="17"/>
      <c r="J110" s="17"/>
      <c r="K110" s="17"/>
      <c r="L110" s="17"/>
      <c r="M110" s="17"/>
      <c r="N110" s="17"/>
      <c r="O110" s="17"/>
      <c r="P110" s="17"/>
    </row>
    <row r="111" spans="1:16" x14ac:dyDescent="0.25">
      <c r="A111" s="90" t="s">
        <v>5</v>
      </c>
      <c r="B111" s="87" t="s">
        <v>49</v>
      </c>
      <c r="C111" s="87" t="s">
        <v>50</v>
      </c>
      <c r="D111" s="87" t="s">
        <v>51</v>
      </c>
      <c r="E111" s="87" t="s">
        <v>52</v>
      </c>
      <c r="F111" s="87" t="s">
        <v>53</v>
      </c>
      <c r="G111" s="87" t="s">
        <v>54</v>
      </c>
      <c r="H111" s="87" t="s">
        <v>55</v>
      </c>
      <c r="I111" s="87" t="s">
        <v>56</v>
      </c>
      <c r="J111" s="87" t="s">
        <v>57</v>
      </c>
      <c r="K111" s="87" t="s">
        <v>58</v>
      </c>
      <c r="L111" s="87" t="s">
        <v>59</v>
      </c>
      <c r="M111" s="87" t="s">
        <v>44</v>
      </c>
      <c r="N111" s="17"/>
      <c r="O111" s="17"/>
      <c r="P111" s="17"/>
    </row>
    <row r="112" spans="1:16" x14ac:dyDescent="0.25">
      <c r="A112" s="91" t="s">
        <v>9</v>
      </c>
      <c r="B112" s="84" t="s">
        <v>60</v>
      </c>
      <c r="C112" s="84">
        <v>0</v>
      </c>
      <c r="D112" s="84">
        <v>280872</v>
      </c>
      <c r="E112" s="84">
        <v>55.656399999999998</v>
      </c>
      <c r="F112" s="84">
        <v>776082</v>
      </c>
      <c r="G112" s="84">
        <v>57.989800000000002</v>
      </c>
      <c r="H112" s="84" t="s">
        <v>61</v>
      </c>
      <c r="I112" s="84" t="s">
        <v>62</v>
      </c>
      <c r="J112" s="84">
        <v>3</v>
      </c>
      <c r="K112" s="84">
        <v>15418.647499999999</v>
      </c>
      <c r="L112" s="84" t="s">
        <v>63</v>
      </c>
      <c r="M112" s="84" t="s">
        <v>46</v>
      </c>
      <c r="N112" s="17"/>
      <c r="O112" s="17"/>
      <c r="P112" s="17"/>
    </row>
    <row r="113" spans="1:16" x14ac:dyDescent="0.25">
      <c r="A113" s="91" t="s">
        <v>9</v>
      </c>
      <c r="B113" s="84" t="s">
        <v>60</v>
      </c>
      <c r="C113" s="84">
        <v>1</v>
      </c>
      <c r="D113" s="84">
        <v>104117</v>
      </c>
      <c r="E113" s="84">
        <v>20.631399999999999</v>
      </c>
      <c r="F113" s="84">
        <v>337606</v>
      </c>
      <c r="G113" s="84">
        <v>25.226299999999998</v>
      </c>
      <c r="H113" s="84" t="s">
        <v>61</v>
      </c>
      <c r="I113" s="84" t="s">
        <v>62</v>
      </c>
      <c r="J113" s="84">
        <v>3</v>
      </c>
      <c r="K113" s="84">
        <v>15418.647499999999</v>
      </c>
      <c r="L113" s="84" t="s">
        <v>63</v>
      </c>
      <c r="M113" s="84" t="s">
        <v>46</v>
      </c>
      <c r="N113" s="17"/>
      <c r="O113" s="17"/>
      <c r="P113" s="17"/>
    </row>
    <row r="114" spans="1:16" x14ac:dyDescent="0.25">
      <c r="A114" s="91" t="s">
        <v>9</v>
      </c>
      <c r="B114" s="84" t="s">
        <v>60</v>
      </c>
      <c r="C114" s="84">
        <v>2</v>
      </c>
      <c r="D114" s="84">
        <v>52402</v>
      </c>
      <c r="E114" s="84">
        <v>10.383699999999999</v>
      </c>
      <c r="F114" s="84">
        <v>116898</v>
      </c>
      <c r="G114" s="84">
        <v>8.7347999999999999</v>
      </c>
      <c r="H114" s="84" t="s">
        <v>61</v>
      </c>
      <c r="I114" s="84" t="s">
        <v>62</v>
      </c>
      <c r="J114" s="84">
        <v>3</v>
      </c>
      <c r="K114" s="84">
        <v>15418.647499999999</v>
      </c>
      <c r="L114" s="84" t="s">
        <v>63</v>
      </c>
      <c r="M114" s="84" t="s">
        <v>46</v>
      </c>
      <c r="N114" s="17"/>
      <c r="O114" s="17"/>
      <c r="P114" s="17"/>
    </row>
    <row r="115" spans="1:16" x14ac:dyDescent="0.25">
      <c r="A115" s="91" t="s">
        <v>9</v>
      </c>
      <c r="B115" s="84" t="s">
        <v>60</v>
      </c>
      <c r="C115" s="84" t="s">
        <v>64</v>
      </c>
      <c r="D115" s="84">
        <v>67263</v>
      </c>
      <c r="E115" s="84">
        <v>13.3285</v>
      </c>
      <c r="F115" s="84">
        <v>107722</v>
      </c>
      <c r="G115" s="84">
        <v>8.0490999999999993</v>
      </c>
      <c r="H115" s="84" t="s">
        <v>61</v>
      </c>
      <c r="I115" s="84" t="s">
        <v>62</v>
      </c>
      <c r="J115" s="84">
        <v>3</v>
      </c>
      <c r="K115" s="84">
        <v>15418.647499999999</v>
      </c>
      <c r="L115" s="84" t="s">
        <v>63</v>
      </c>
      <c r="M115" s="84" t="s">
        <v>46</v>
      </c>
      <c r="N115" s="17"/>
      <c r="O115" s="17"/>
      <c r="P115" s="17"/>
    </row>
    <row r="116" spans="1:16" x14ac:dyDescent="0.25">
      <c r="A116" s="91" t="s">
        <v>9</v>
      </c>
      <c r="B116" s="84" t="s">
        <v>65</v>
      </c>
      <c r="C116" s="84"/>
      <c r="D116" s="84">
        <v>52165</v>
      </c>
      <c r="E116" s="84">
        <v>10.3368</v>
      </c>
      <c r="F116" s="84">
        <v>619</v>
      </c>
      <c r="G116" s="84">
        <v>4.6300000000000001E-2</v>
      </c>
      <c r="H116" s="84" t="s">
        <v>66</v>
      </c>
      <c r="I116" s="84" t="s">
        <v>62</v>
      </c>
      <c r="J116" s="84">
        <v>1</v>
      </c>
      <c r="K116" s="84">
        <v>4076.05825</v>
      </c>
      <c r="L116" s="84" t="s">
        <v>63</v>
      </c>
      <c r="M116" s="84" t="s">
        <v>46</v>
      </c>
      <c r="N116" s="17"/>
      <c r="O116" s="17"/>
      <c r="P116" s="17"/>
    </row>
    <row r="117" spans="1:16" x14ac:dyDescent="0.25">
      <c r="A117" s="91" t="s">
        <v>9</v>
      </c>
      <c r="B117" s="84" t="s">
        <v>65</v>
      </c>
      <c r="C117" s="84" t="s">
        <v>67</v>
      </c>
      <c r="D117" s="84">
        <v>87468</v>
      </c>
      <c r="E117" s="84">
        <v>17.3323</v>
      </c>
      <c r="F117" s="84">
        <v>204331</v>
      </c>
      <c r="G117" s="84">
        <v>15.267899999999999</v>
      </c>
      <c r="H117" s="84" t="s">
        <v>66</v>
      </c>
      <c r="I117" s="84" t="s">
        <v>62</v>
      </c>
      <c r="J117" s="84">
        <v>1</v>
      </c>
      <c r="K117" s="84">
        <v>4076.05825</v>
      </c>
      <c r="L117" s="84" t="s">
        <v>63</v>
      </c>
      <c r="M117" s="84" t="s">
        <v>46</v>
      </c>
      <c r="N117" s="17"/>
      <c r="O117" s="17"/>
      <c r="P117" s="17"/>
    </row>
    <row r="118" spans="1:16" x14ac:dyDescent="0.25">
      <c r="A118" s="91" t="s">
        <v>9</v>
      </c>
      <c r="B118" s="84" t="s">
        <v>65</v>
      </c>
      <c r="C118" s="84" t="s">
        <v>68</v>
      </c>
      <c r="D118" s="84">
        <v>365021</v>
      </c>
      <c r="E118" s="84">
        <v>72.3309</v>
      </c>
      <c r="F118" s="84">
        <v>1133358</v>
      </c>
      <c r="G118" s="84">
        <v>84.685900000000004</v>
      </c>
      <c r="H118" s="84" t="s">
        <v>66</v>
      </c>
      <c r="I118" s="84" t="s">
        <v>62</v>
      </c>
      <c r="J118" s="84">
        <v>1</v>
      </c>
      <c r="K118" s="84">
        <v>4076.05825</v>
      </c>
      <c r="L118" s="84" t="s">
        <v>63</v>
      </c>
      <c r="M118" s="84" t="s">
        <v>46</v>
      </c>
      <c r="N118" s="17"/>
      <c r="O118" s="17"/>
      <c r="P118" s="17"/>
    </row>
    <row r="119" spans="1:16" x14ac:dyDescent="0.25">
      <c r="A119" s="91" t="s">
        <v>9</v>
      </c>
      <c r="B119" s="84" t="s">
        <v>69</v>
      </c>
      <c r="C119" s="84">
        <v>0</v>
      </c>
      <c r="D119" s="84">
        <v>181227</v>
      </c>
      <c r="E119" s="84">
        <v>35.911099999999998</v>
      </c>
      <c r="F119" s="84">
        <v>705455</v>
      </c>
      <c r="G119" s="84">
        <v>52.712499999999999</v>
      </c>
      <c r="H119" s="84" t="s">
        <v>70</v>
      </c>
      <c r="I119" s="84" t="s">
        <v>62</v>
      </c>
      <c r="J119" s="84">
        <v>1</v>
      </c>
      <c r="K119" s="84">
        <v>41438.096299999997</v>
      </c>
      <c r="L119" s="84" t="s">
        <v>63</v>
      </c>
      <c r="M119" s="84" t="s">
        <v>46</v>
      </c>
      <c r="N119" s="17"/>
      <c r="O119" s="17"/>
      <c r="P119" s="17"/>
    </row>
    <row r="120" spans="1:16" x14ac:dyDescent="0.25">
      <c r="A120" s="91" t="s">
        <v>9</v>
      </c>
      <c r="B120" s="84" t="s">
        <v>69</v>
      </c>
      <c r="C120" s="84">
        <v>1</v>
      </c>
      <c r="D120" s="84">
        <v>323427</v>
      </c>
      <c r="E120" s="84">
        <v>64.088899999999995</v>
      </c>
      <c r="F120" s="84">
        <v>632853</v>
      </c>
      <c r="G120" s="84">
        <v>47.287500000000001</v>
      </c>
      <c r="H120" s="84" t="s">
        <v>70</v>
      </c>
      <c r="I120" s="84" t="s">
        <v>62</v>
      </c>
      <c r="J120" s="84">
        <v>1</v>
      </c>
      <c r="K120" s="84">
        <v>41438.096299999997</v>
      </c>
      <c r="L120" s="84" t="s">
        <v>63</v>
      </c>
      <c r="M120" s="84" t="s">
        <v>46</v>
      </c>
      <c r="N120" s="17"/>
      <c r="O120" s="17"/>
      <c r="P120" s="17"/>
    </row>
    <row r="121" spans="1:16" x14ac:dyDescent="0.25">
      <c r="A121" s="91" t="s">
        <v>9</v>
      </c>
      <c r="B121" s="84" t="s">
        <v>71</v>
      </c>
      <c r="C121" s="84"/>
      <c r="D121" s="84">
        <v>52165</v>
      </c>
      <c r="E121" s="84">
        <v>10.3368</v>
      </c>
      <c r="F121" s="84">
        <v>619</v>
      </c>
      <c r="G121" s="84">
        <v>4.6300000000000001E-2</v>
      </c>
      <c r="H121" s="84" t="s">
        <v>72</v>
      </c>
      <c r="I121" s="84" t="s">
        <v>62</v>
      </c>
      <c r="J121" s="84">
        <v>1</v>
      </c>
      <c r="K121" s="84">
        <v>68890.628899999996</v>
      </c>
      <c r="L121" s="84" t="s">
        <v>63</v>
      </c>
      <c r="M121" s="84" t="s">
        <v>46</v>
      </c>
      <c r="N121" s="17"/>
      <c r="O121" s="17"/>
      <c r="P121" s="17"/>
    </row>
    <row r="122" spans="1:16" x14ac:dyDescent="0.25">
      <c r="A122" s="91" t="s">
        <v>9</v>
      </c>
      <c r="B122" s="84" t="s">
        <v>71</v>
      </c>
      <c r="C122" s="84" t="s">
        <v>73</v>
      </c>
      <c r="D122" s="84">
        <v>264683</v>
      </c>
      <c r="E122" s="84">
        <v>52.448399999999999</v>
      </c>
      <c r="F122" s="84">
        <v>484606</v>
      </c>
      <c r="G122" s="84">
        <v>36.210299999999997</v>
      </c>
      <c r="H122" s="84" t="s">
        <v>72</v>
      </c>
      <c r="I122" s="84" t="s">
        <v>62</v>
      </c>
      <c r="J122" s="84">
        <v>1</v>
      </c>
      <c r="K122" s="84">
        <v>68890.628899999996</v>
      </c>
      <c r="L122" s="84" t="s">
        <v>63</v>
      </c>
      <c r="M122" s="84" t="s">
        <v>46</v>
      </c>
      <c r="N122" s="17"/>
      <c r="O122" s="17"/>
      <c r="P122" s="17"/>
    </row>
    <row r="123" spans="1:16" x14ac:dyDescent="0.25">
      <c r="A123" s="91" t="s">
        <v>9</v>
      </c>
      <c r="B123" s="84" t="s">
        <v>71</v>
      </c>
      <c r="C123" s="84" t="s">
        <v>74</v>
      </c>
      <c r="D123" s="84">
        <v>187806</v>
      </c>
      <c r="E123" s="84">
        <v>37.214799999999997</v>
      </c>
      <c r="F123" s="84">
        <v>853083</v>
      </c>
      <c r="G123" s="84">
        <v>63.743400000000001</v>
      </c>
      <c r="H123" s="84" t="s">
        <v>72</v>
      </c>
      <c r="I123" s="84" t="s">
        <v>62</v>
      </c>
      <c r="J123" s="84">
        <v>1</v>
      </c>
      <c r="K123" s="84">
        <v>68890.628899999996</v>
      </c>
      <c r="L123" s="84" t="s">
        <v>63</v>
      </c>
      <c r="M123" s="84" t="s">
        <v>46</v>
      </c>
      <c r="N123" s="17"/>
      <c r="O123" s="17"/>
      <c r="P123" s="17"/>
    </row>
    <row r="124" spans="1:16" x14ac:dyDescent="0.25">
      <c r="A124" s="91" t="s">
        <v>9</v>
      </c>
      <c r="B124" s="84" t="s">
        <v>75</v>
      </c>
      <c r="C124" s="84" t="s">
        <v>76</v>
      </c>
      <c r="D124" s="84">
        <v>375131</v>
      </c>
      <c r="E124" s="84">
        <v>74.334299999999999</v>
      </c>
      <c r="F124" s="84">
        <v>1053164</v>
      </c>
      <c r="G124" s="84">
        <v>78.693700000000007</v>
      </c>
      <c r="H124" s="84" t="s">
        <v>77</v>
      </c>
      <c r="I124" s="84" t="s">
        <v>62</v>
      </c>
      <c r="J124" s="84">
        <v>1</v>
      </c>
      <c r="K124" s="84">
        <v>3993.9416700000002</v>
      </c>
      <c r="L124" s="84" t="s">
        <v>63</v>
      </c>
      <c r="M124" s="84" t="s">
        <v>46</v>
      </c>
      <c r="N124" s="17"/>
      <c r="O124" s="17"/>
      <c r="P124" s="17"/>
    </row>
    <row r="125" spans="1:16" x14ac:dyDescent="0.25">
      <c r="A125" s="91" t="s">
        <v>9</v>
      </c>
      <c r="B125" s="84" t="s">
        <v>75</v>
      </c>
      <c r="C125" s="84" t="s">
        <v>78</v>
      </c>
      <c r="D125" s="84">
        <v>129523</v>
      </c>
      <c r="E125" s="84">
        <v>25.665700000000001</v>
      </c>
      <c r="F125" s="84">
        <v>285144</v>
      </c>
      <c r="G125" s="84">
        <v>21.3063</v>
      </c>
      <c r="H125" s="84" t="s">
        <v>77</v>
      </c>
      <c r="I125" s="84" t="s">
        <v>62</v>
      </c>
      <c r="J125" s="84">
        <v>1</v>
      </c>
      <c r="K125" s="84">
        <v>3993.9416700000002</v>
      </c>
      <c r="L125" s="84" t="s">
        <v>63</v>
      </c>
      <c r="M125" s="84" t="s">
        <v>46</v>
      </c>
      <c r="N125" s="17"/>
      <c r="O125" s="17"/>
      <c r="P125" s="17"/>
    </row>
    <row r="126" spans="1:16" x14ac:dyDescent="0.25">
      <c r="A126" s="91" t="s">
        <v>9</v>
      </c>
      <c r="B126" s="84" t="s">
        <v>79</v>
      </c>
      <c r="C126" s="84"/>
      <c r="D126" s="84">
        <v>114276</v>
      </c>
      <c r="E126" s="84">
        <v>22.644400000000001</v>
      </c>
      <c r="F126" s="84">
        <v>3932</v>
      </c>
      <c r="G126" s="84">
        <v>0.29380000000000001</v>
      </c>
      <c r="H126" s="84" t="s">
        <v>80</v>
      </c>
      <c r="I126" s="84" t="s">
        <v>62</v>
      </c>
      <c r="J126" s="84">
        <v>4</v>
      </c>
      <c r="K126" s="84">
        <v>25785.213</v>
      </c>
      <c r="L126" s="84" t="s">
        <v>63</v>
      </c>
      <c r="M126" s="84" t="s">
        <v>46</v>
      </c>
      <c r="N126" s="17"/>
      <c r="O126" s="17"/>
      <c r="P126" s="17"/>
    </row>
    <row r="127" spans="1:16" x14ac:dyDescent="0.25">
      <c r="A127" s="91" t="s">
        <v>9</v>
      </c>
      <c r="B127" s="84" t="s">
        <v>79</v>
      </c>
      <c r="C127" s="84" t="s">
        <v>13</v>
      </c>
      <c r="D127" s="84">
        <v>32540</v>
      </c>
      <c r="E127" s="84">
        <v>6.4480000000000004</v>
      </c>
      <c r="F127" s="84">
        <v>89683</v>
      </c>
      <c r="G127" s="84">
        <v>6.7012</v>
      </c>
      <c r="H127" s="84" t="s">
        <v>80</v>
      </c>
      <c r="I127" s="84" t="s">
        <v>62</v>
      </c>
      <c r="J127" s="84">
        <v>4</v>
      </c>
      <c r="K127" s="84">
        <v>25785.213</v>
      </c>
      <c r="L127" s="84" t="s">
        <v>63</v>
      </c>
      <c r="M127" s="84" t="s">
        <v>46</v>
      </c>
      <c r="N127" s="17"/>
      <c r="O127" s="17"/>
      <c r="P127" s="17"/>
    </row>
    <row r="128" spans="1:16" x14ac:dyDescent="0.25">
      <c r="A128" s="91" t="s">
        <v>9</v>
      </c>
      <c r="B128" s="84" t="s">
        <v>79</v>
      </c>
      <c r="C128" s="84" t="s">
        <v>14</v>
      </c>
      <c r="D128" s="84">
        <v>24885</v>
      </c>
      <c r="E128" s="84">
        <v>4.9310999999999998</v>
      </c>
      <c r="F128" s="84">
        <v>26574</v>
      </c>
      <c r="G128" s="84">
        <v>1.9856</v>
      </c>
      <c r="H128" s="84" t="s">
        <v>80</v>
      </c>
      <c r="I128" s="84" t="s">
        <v>62</v>
      </c>
      <c r="J128" s="84">
        <v>4</v>
      </c>
      <c r="K128" s="84">
        <v>25785.213</v>
      </c>
      <c r="L128" s="84" t="s">
        <v>63</v>
      </c>
      <c r="M128" s="84" t="s">
        <v>46</v>
      </c>
      <c r="N128" s="17"/>
      <c r="O128" s="17"/>
      <c r="P128" s="17"/>
    </row>
    <row r="129" spans="1:16" x14ac:dyDescent="0.25">
      <c r="A129" s="91" t="s">
        <v>9</v>
      </c>
      <c r="B129" s="84" t="s">
        <v>79</v>
      </c>
      <c r="C129" s="84" t="s">
        <v>15</v>
      </c>
      <c r="D129" s="84">
        <v>40501</v>
      </c>
      <c r="E129" s="84">
        <v>8.0254999999999992</v>
      </c>
      <c r="F129" s="84">
        <v>126492</v>
      </c>
      <c r="G129" s="84">
        <v>9.4515999999999991</v>
      </c>
      <c r="H129" s="84" t="s">
        <v>80</v>
      </c>
      <c r="I129" s="84" t="s">
        <v>62</v>
      </c>
      <c r="J129" s="84">
        <v>4</v>
      </c>
      <c r="K129" s="84">
        <v>25785.213</v>
      </c>
      <c r="L129" s="84" t="s">
        <v>63</v>
      </c>
      <c r="M129" s="84" t="s">
        <v>46</v>
      </c>
      <c r="N129" s="17"/>
      <c r="O129" s="17"/>
      <c r="P129" s="17"/>
    </row>
    <row r="130" spans="1:16" x14ac:dyDescent="0.25">
      <c r="A130" s="91" t="s">
        <v>9</v>
      </c>
      <c r="B130" s="84" t="s">
        <v>79</v>
      </c>
      <c r="C130" s="84" t="s">
        <v>16</v>
      </c>
      <c r="D130" s="84">
        <v>50038</v>
      </c>
      <c r="E130" s="84">
        <v>9.9153000000000002</v>
      </c>
      <c r="F130" s="84">
        <v>240343</v>
      </c>
      <c r="G130" s="84">
        <v>17.9587</v>
      </c>
      <c r="H130" s="84" t="s">
        <v>80</v>
      </c>
      <c r="I130" s="84" t="s">
        <v>62</v>
      </c>
      <c r="J130" s="84">
        <v>4</v>
      </c>
      <c r="K130" s="84">
        <v>25785.213</v>
      </c>
      <c r="L130" s="84" t="s">
        <v>63</v>
      </c>
      <c r="M130" s="84" t="s">
        <v>46</v>
      </c>
      <c r="N130" s="17"/>
      <c r="O130" s="17"/>
      <c r="P130" s="17"/>
    </row>
    <row r="131" spans="1:16" x14ac:dyDescent="0.25">
      <c r="A131" s="91" t="s">
        <v>9</v>
      </c>
      <c r="B131" s="84" t="s">
        <v>79</v>
      </c>
      <c r="C131" s="84" t="s">
        <v>17</v>
      </c>
      <c r="D131" s="84">
        <v>242414</v>
      </c>
      <c r="E131" s="84">
        <v>48.035699999999999</v>
      </c>
      <c r="F131" s="84">
        <v>851284</v>
      </c>
      <c r="G131" s="84">
        <v>63.609000000000002</v>
      </c>
      <c r="H131" s="84" t="s">
        <v>80</v>
      </c>
      <c r="I131" s="84" t="s">
        <v>62</v>
      </c>
      <c r="J131" s="84">
        <v>4</v>
      </c>
      <c r="K131" s="84">
        <v>25785.213</v>
      </c>
      <c r="L131" s="84" t="s">
        <v>63</v>
      </c>
      <c r="M131" s="84" t="s">
        <v>46</v>
      </c>
      <c r="N131" s="17"/>
      <c r="O131" s="17"/>
      <c r="P131" s="17"/>
    </row>
    <row r="132" spans="1:16" x14ac:dyDescent="0.25">
      <c r="A132" s="91" t="s">
        <v>9</v>
      </c>
      <c r="B132" s="84" t="s">
        <v>18</v>
      </c>
      <c r="C132" s="84" t="s">
        <v>19</v>
      </c>
      <c r="D132" s="84">
        <v>2646</v>
      </c>
      <c r="E132" s="84">
        <v>0.52429999999999999</v>
      </c>
      <c r="F132" s="84">
        <v>2824</v>
      </c>
      <c r="G132" s="84">
        <v>0.21099999999999999</v>
      </c>
      <c r="H132" s="84" t="s">
        <v>176</v>
      </c>
      <c r="I132" s="84" t="s">
        <v>62</v>
      </c>
      <c r="J132" s="84">
        <v>9</v>
      </c>
      <c r="K132" s="84">
        <v>127804.891</v>
      </c>
      <c r="L132" s="84" t="s">
        <v>63</v>
      </c>
      <c r="M132" s="84" t="s">
        <v>46</v>
      </c>
      <c r="N132" s="17"/>
      <c r="O132" s="17"/>
      <c r="P132" s="17"/>
    </row>
    <row r="133" spans="1:16" x14ac:dyDescent="0.25">
      <c r="A133" s="91" t="s">
        <v>9</v>
      </c>
      <c r="B133" s="84" t="s">
        <v>18</v>
      </c>
      <c r="C133" s="84" t="s">
        <v>20</v>
      </c>
      <c r="D133" s="84" t="s">
        <v>21</v>
      </c>
      <c r="E133" s="84" t="s">
        <v>21</v>
      </c>
      <c r="F133" s="84">
        <v>6</v>
      </c>
      <c r="G133" s="84">
        <v>4.0000000000000002E-4</v>
      </c>
      <c r="H133" s="84" t="s">
        <v>176</v>
      </c>
      <c r="I133" s="84" t="s">
        <v>62</v>
      </c>
      <c r="J133" s="84">
        <v>9</v>
      </c>
      <c r="K133" s="84">
        <v>127804.891</v>
      </c>
      <c r="L133" s="84" t="s">
        <v>63</v>
      </c>
      <c r="M133" s="84" t="s">
        <v>46</v>
      </c>
      <c r="N133" s="17"/>
      <c r="O133" s="17"/>
      <c r="P133" s="17"/>
    </row>
    <row r="134" spans="1:16" x14ac:dyDescent="0.25">
      <c r="A134" s="91" t="s">
        <v>9</v>
      </c>
      <c r="B134" s="84" t="s">
        <v>18</v>
      </c>
      <c r="C134" s="84" t="s">
        <v>22</v>
      </c>
      <c r="D134" s="84">
        <v>78668</v>
      </c>
      <c r="E134" s="84">
        <v>15.5885</v>
      </c>
      <c r="F134" s="84">
        <v>59449</v>
      </c>
      <c r="G134" s="84">
        <v>4.4420999999999999</v>
      </c>
      <c r="H134" s="84" t="s">
        <v>176</v>
      </c>
      <c r="I134" s="84" t="s">
        <v>62</v>
      </c>
      <c r="J134" s="84">
        <v>9</v>
      </c>
      <c r="K134" s="84">
        <v>127804.891</v>
      </c>
      <c r="L134" s="84" t="s">
        <v>63</v>
      </c>
      <c r="M134" s="84" t="s">
        <v>46</v>
      </c>
      <c r="N134" s="17"/>
      <c r="O134" s="17"/>
      <c r="P134" s="17"/>
    </row>
    <row r="135" spans="1:16" x14ac:dyDescent="0.25">
      <c r="A135" s="91" t="s">
        <v>9</v>
      </c>
      <c r="B135" s="84" t="s">
        <v>18</v>
      </c>
      <c r="C135" s="84" t="s">
        <v>23</v>
      </c>
      <c r="D135" s="84">
        <v>80871</v>
      </c>
      <c r="E135" s="84">
        <v>16.024999999999999</v>
      </c>
      <c r="F135" s="84">
        <v>373223</v>
      </c>
      <c r="G135" s="84">
        <v>27.887699999999999</v>
      </c>
      <c r="H135" s="84" t="s">
        <v>176</v>
      </c>
      <c r="I135" s="84" t="s">
        <v>62</v>
      </c>
      <c r="J135" s="84">
        <v>9</v>
      </c>
      <c r="K135" s="84">
        <v>127804.891</v>
      </c>
      <c r="L135" s="84" t="s">
        <v>63</v>
      </c>
      <c r="M135" s="84" t="s">
        <v>46</v>
      </c>
      <c r="N135" s="17"/>
      <c r="O135" s="17"/>
      <c r="P135" s="17"/>
    </row>
    <row r="136" spans="1:16" x14ac:dyDescent="0.25">
      <c r="A136" s="91" t="s">
        <v>9</v>
      </c>
      <c r="B136" s="84" t="s">
        <v>18</v>
      </c>
      <c r="C136" s="84" t="s">
        <v>24</v>
      </c>
      <c r="D136" s="84">
        <v>63766</v>
      </c>
      <c r="E136" s="84">
        <v>12.6356</v>
      </c>
      <c r="F136" s="84">
        <v>168581</v>
      </c>
      <c r="G136" s="84">
        <v>12.5966</v>
      </c>
      <c r="H136" s="84" t="s">
        <v>176</v>
      </c>
      <c r="I136" s="84" t="s">
        <v>62</v>
      </c>
      <c r="J136" s="84">
        <v>9</v>
      </c>
      <c r="K136" s="84">
        <v>127804.891</v>
      </c>
      <c r="L136" s="84" t="s">
        <v>63</v>
      </c>
      <c r="M136" s="84" t="s">
        <v>46</v>
      </c>
      <c r="N136" s="17"/>
      <c r="O136" s="17"/>
      <c r="P136" s="17"/>
    </row>
    <row r="137" spans="1:16" x14ac:dyDescent="0.25">
      <c r="A137" s="91" t="s">
        <v>9</v>
      </c>
      <c r="B137" s="84" t="s">
        <v>18</v>
      </c>
      <c r="C137" s="84" t="s">
        <v>25</v>
      </c>
      <c r="D137" s="84">
        <v>57179</v>
      </c>
      <c r="E137" s="84">
        <v>11.330299999999999</v>
      </c>
      <c r="F137" s="84">
        <v>76428</v>
      </c>
      <c r="G137" s="84">
        <v>5.7154999999999996</v>
      </c>
      <c r="H137" s="84" t="s">
        <v>176</v>
      </c>
      <c r="I137" s="84" t="s">
        <v>62</v>
      </c>
      <c r="J137" s="84">
        <v>9</v>
      </c>
      <c r="K137" s="84">
        <v>127804.891</v>
      </c>
      <c r="L137" s="84" t="s">
        <v>63</v>
      </c>
      <c r="M137" s="84" t="s">
        <v>46</v>
      </c>
      <c r="N137" s="17"/>
      <c r="O137" s="17"/>
      <c r="P137" s="17"/>
    </row>
    <row r="138" spans="1:16" x14ac:dyDescent="0.25">
      <c r="A138" s="91" t="s">
        <v>9</v>
      </c>
      <c r="B138" s="84" t="s">
        <v>18</v>
      </c>
      <c r="C138" s="84" t="s">
        <v>26</v>
      </c>
      <c r="D138" s="84">
        <v>73841</v>
      </c>
      <c r="E138" s="84">
        <v>14.632</v>
      </c>
      <c r="F138" s="84">
        <v>351032</v>
      </c>
      <c r="G138" s="84">
        <v>26.229500000000002</v>
      </c>
      <c r="H138" s="84" t="s">
        <v>176</v>
      </c>
      <c r="I138" s="84" t="s">
        <v>62</v>
      </c>
      <c r="J138" s="84">
        <v>9</v>
      </c>
      <c r="K138" s="84">
        <v>127804.891</v>
      </c>
      <c r="L138" s="84" t="s">
        <v>63</v>
      </c>
      <c r="M138" s="84" t="s">
        <v>46</v>
      </c>
      <c r="N138" s="17"/>
      <c r="O138" s="17"/>
      <c r="P138" s="17"/>
    </row>
    <row r="139" spans="1:16" x14ac:dyDescent="0.25">
      <c r="A139" s="91" t="s">
        <v>9</v>
      </c>
      <c r="B139" s="84" t="s">
        <v>18</v>
      </c>
      <c r="C139" s="84" t="s">
        <v>27</v>
      </c>
      <c r="D139" s="84">
        <v>89343</v>
      </c>
      <c r="E139" s="84">
        <v>17.703800000000001</v>
      </c>
      <c r="F139" s="84">
        <v>202063</v>
      </c>
      <c r="G139" s="84">
        <v>15.0984</v>
      </c>
      <c r="H139" s="84" t="s">
        <v>176</v>
      </c>
      <c r="I139" s="84" t="s">
        <v>62</v>
      </c>
      <c r="J139" s="84">
        <v>9</v>
      </c>
      <c r="K139" s="84">
        <v>127804.891</v>
      </c>
      <c r="L139" s="84" t="s">
        <v>63</v>
      </c>
      <c r="M139" s="84" t="s">
        <v>46</v>
      </c>
      <c r="N139" s="17"/>
      <c r="O139" s="17"/>
      <c r="P139" s="17"/>
    </row>
    <row r="140" spans="1:16" x14ac:dyDescent="0.25">
      <c r="A140" s="91" t="s">
        <v>9</v>
      </c>
      <c r="B140" s="84" t="s">
        <v>18</v>
      </c>
      <c r="C140" s="84" t="s">
        <v>28</v>
      </c>
      <c r="D140" s="84">
        <v>57776</v>
      </c>
      <c r="E140" s="84">
        <v>11.448600000000001</v>
      </c>
      <c r="F140" s="84">
        <v>104261</v>
      </c>
      <c r="G140" s="84">
        <v>7.7904999999999998</v>
      </c>
      <c r="H140" s="84" t="s">
        <v>176</v>
      </c>
      <c r="I140" s="84" t="s">
        <v>62</v>
      </c>
      <c r="J140" s="84">
        <v>9</v>
      </c>
      <c r="K140" s="84">
        <v>127804.891</v>
      </c>
      <c r="L140" s="84" t="s">
        <v>63</v>
      </c>
      <c r="M140" s="84" t="s">
        <v>46</v>
      </c>
      <c r="N140" s="17"/>
      <c r="O140" s="17"/>
      <c r="P140" s="17"/>
    </row>
    <row r="141" spans="1:16" x14ac:dyDescent="0.25">
      <c r="A141" s="91" t="s">
        <v>9</v>
      </c>
      <c r="B141" s="84" t="s">
        <v>18</v>
      </c>
      <c r="C141" s="84" t="s">
        <v>29</v>
      </c>
      <c r="D141" s="84">
        <v>562</v>
      </c>
      <c r="E141" s="84">
        <v>0.1114</v>
      </c>
      <c r="F141" s="84">
        <v>441</v>
      </c>
      <c r="G141" s="84">
        <v>3.3000000000000002E-2</v>
      </c>
      <c r="H141" s="84" t="s">
        <v>176</v>
      </c>
      <c r="I141" s="84" t="s">
        <v>62</v>
      </c>
      <c r="J141" s="84">
        <v>9</v>
      </c>
      <c r="K141" s="84">
        <v>127804.891</v>
      </c>
      <c r="L141" s="84" t="s">
        <v>63</v>
      </c>
      <c r="M141" s="84" t="s">
        <v>46</v>
      </c>
      <c r="N141" s="17"/>
      <c r="O141" s="17"/>
      <c r="P141" s="17"/>
    </row>
    <row r="142" spans="1:16" x14ac:dyDescent="0.25">
      <c r="A142" s="91" t="s">
        <v>9</v>
      </c>
      <c r="B142" s="84" t="s">
        <v>81</v>
      </c>
      <c r="C142" s="84"/>
      <c r="D142" s="84">
        <v>52165</v>
      </c>
      <c r="E142" s="84">
        <v>10.3368</v>
      </c>
      <c r="F142" s="84">
        <v>619</v>
      </c>
      <c r="G142" s="84">
        <v>4.6300000000000001E-2</v>
      </c>
      <c r="H142" s="84" t="s">
        <v>82</v>
      </c>
      <c r="I142" s="84" t="s">
        <v>62</v>
      </c>
      <c r="J142" s="84">
        <v>1</v>
      </c>
      <c r="K142" s="84">
        <v>595.23311799999999</v>
      </c>
      <c r="L142" s="84" t="s">
        <v>63</v>
      </c>
      <c r="M142" s="84" t="s">
        <v>46</v>
      </c>
      <c r="N142" s="17"/>
      <c r="O142" s="17"/>
      <c r="P142" s="17"/>
    </row>
    <row r="143" spans="1:16" x14ac:dyDescent="0.25">
      <c r="A143" s="91" t="s">
        <v>9</v>
      </c>
      <c r="B143" s="84" t="s">
        <v>81</v>
      </c>
      <c r="C143" s="84" t="s">
        <v>83</v>
      </c>
      <c r="D143" s="84">
        <v>314019</v>
      </c>
      <c r="E143" s="84">
        <v>62.224600000000002</v>
      </c>
      <c r="F143" s="84">
        <v>953845</v>
      </c>
      <c r="G143" s="84">
        <v>71.272499999999994</v>
      </c>
      <c r="H143" s="84" t="s">
        <v>82</v>
      </c>
      <c r="I143" s="84" t="s">
        <v>62</v>
      </c>
      <c r="J143" s="84">
        <v>1</v>
      </c>
      <c r="K143" s="84">
        <v>595.23311799999999</v>
      </c>
      <c r="L143" s="84" t="s">
        <v>63</v>
      </c>
      <c r="M143" s="84" t="s">
        <v>46</v>
      </c>
      <c r="N143" s="17"/>
      <c r="O143" s="17"/>
      <c r="P143" s="17"/>
    </row>
    <row r="144" spans="1:16" x14ac:dyDescent="0.25">
      <c r="A144" s="91" t="s">
        <v>9</v>
      </c>
      <c r="B144" s="84" t="s">
        <v>81</v>
      </c>
      <c r="C144" s="84" t="s">
        <v>84</v>
      </c>
      <c r="D144" s="84">
        <v>138470</v>
      </c>
      <c r="E144" s="84">
        <v>27.438600000000001</v>
      </c>
      <c r="F144" s="84">
        <v>383844</v>
      </c>
      <c r="G144" s="84">
        <v>28.6813</v>
      </c>
      <c r="H144" s="84" t="s">
        <v>82</v>
      </c>
      <c r="I144" s="84" t="s">
        <v>62</v>
      </c>
      <c r="J144" s="84">
        <v>1</v>
      </c>
      <c r="K144" s="84">
        <v>595.23311799999999</v>
      </c>
      <c r="L144" s="84" t="s">
        <v>63</v>
      </c>
      <c r="M144" s="84" t="s">
        <v>46</v>
      </c>
      <c r="N144" s="17"/>
      <c r="O144" s="17"/>
      <c r="P144" s="17"/>
    </row>
    <row r="145" spans="1:16" x14ac:dyDescent="0.25">
      <c r="A145" s="91" t="s">
        <v>9</v>
      </c>
      <c r="B145" s="84" t="s">
        <v>12</v>
      </c>
      <c r="C145" s="84" t="s">
        <v>13</v>
      </c>
      <c r="D145" s="84">
        <v>56788</v>
      </c>
      <c r="E145" s="84">
        <v>11.2529</v>
      </c>
      <c r="F145" s="84">
        <v>127699</v>
      </c>
      <c r="G145" s="84">
        <v>9.5418000000000003</v>
      </c>
      <c r="H145" s="84" t="s">
        <v>177</v>
      </c>
      <c r="I145" s="84" t="s">
        <v>62</v>
      </c>
      <c r="J145" s="84">
        <v>4</v>
      </c>
      <c r="K145" s="84">
        <v>47194.5982</v>
      </c>
      <c r="L145" s="84" t="s">
        <v>63</v>
      </c>
      <c r="M145" s="84" t="s">
        <v>46</v>
      </c>
      <c r="N145" s="17"/>
      <c r="O145" s="17"/>
      <c r="P145" s="17"/>
    </row>
    <row r="146" spans="1:16" x14ac:dyDescent="0.25">
      <c r="A146" s="91" t="s">
        <v>9</v>
      </c>
      <c r="B146" s="84" t="s">
        <v>12</v>
      </c>
      <c r="C146" s="84" t="s">
        <v>14</v>
      </c>
      <c r="D146" s="84">
        <v>49467</v>
      </c>
      <c r="E146" s="84">
        <v>9.8021999999999991</v>
      </c>
      <c r="F146" s="84">
        <v>36236</v>
      </c>
      <c r="G146" s="84">
        <v>2.7075999999999998</v>
      </c>
      <c r="H146" s="84" t="s">
        <v>177</v>
      </c>
      <c r="I146" s="84" t="s">
        <v>62</v>
      </c>
      <c r="J146" s="84">
        <v>4</v>
      </c>
      <c r="K146" s="84">
        <v>47194.5982</v>
      </c>
      <c r="L146" s="84" t="s">
        <v>63</v>
      </c>
      <c r="M146" s="84" t="s">
        <v>46</v>
      </c>
      <c r="N146" s="17"/>
      <c r="O146" s="17"/>
      <c r="P146" s="17"/>
    </row>
    <row r="147" spans="1:16" x14ac:dyDescent="0.25">
      <c r="A147" s="91" t="s">
        <v>9</v>
      </c>
      <c r="B147" s="84" t="s">
        <v>12</v>
      </c>
      <c r="C147" s="84" t="s">
        <v>15</v>
      </c>
      <c r="D147" s="84">
        <v>60853</v>
      </c>
      <c r="E147" s="84">
        <v>12.058400000000001</v>
      </c>
      <c r="F147" s="84">
        <v>154927</v>
      </c>
      <c r="G147" s="84">
        <v>11.5763</v>
      </c>
      <c r="H147" s="84" t="s">
        <v>177</v>
      </c>
      <c r="I147" s="84" t="s">
        <v>62</v>
      </c>
      <c r="J147" s="84">
        <v>4</v>
      </c>
      <c r="K147" s="84">
        <v>47194.5982</v>
      </c>
      <c r="L147" s="84" t="s">
        <v>63</v>
      </c>
      <c r="M147" s="84" t="s">
        <v>46</v>
      </c>
      <c r="N147" s="17"/>
      <c r="O147" s="17"/>
      <c r="P147" s="17"/>
    </row>
    <row r="148" spans="1:16" x14ac:dyDescent="0.25">
      <c r="A148" s="91" t="s">
        <v>9</v>
      </c>
      <c r="B148" s="84" t="s">
        <v>12</v>
      </c>
      <c r="C148" s="84" t="s">
        <v>16</v>
      </c>
      <c r="D148" s="84">
        <v>66295</v>
      </c>
      <c r="E148" s="84">
        <v>13.136699999999999</v>
      </c>
      <c r="F148" s="84">
        <v>240161</v>
      </c>
      <c r="G148" s="84">
        <v>17.9451</v>
      </c>
      <c r="H148" s="84" t="s">
        <v>177</v>
      </c>
      <c r="I148" s="84" t="s">
        <v>62</v>
      </c>
      <c r="J148" s="84">
        <v>4</v>
      </c>
      <c r="K148" s="84">
        <v>47194.5982</v>
      </c>
      <c r="L148" s="84" t="s">
        <v>63</v>
      </c>
      <c r="M148" s="84" t="s">
        <v>46</v>
      </c>
      <c r="N148" s="17"/>
      <c r="O148" s="17"/>
      <c r="P148" s="17"/>
    </row>
    <row r="149" spans="1:16" x14ac:dyDescent="0.25">
      <c r="A149" s="91" t="s">
        <v>9</v>
      </c>
      <c r="B149" s="84" t="s">
        <v>12</v>
      </c>
      <c r="C149" s="84" t="s">
        <v>17</v>
      </c>
      <c r="D149" s="84">
        <v>271251</v>
      </c>
      <c r="E149" s="84">
        <v>53.749899999999997</v>
      </c>
      <c r="F149" s="84">
        <v>779285</v>
      </c>
      <c r="G149" s="84">
        <v>58.229100000000003</v>
      </c>
      <c r="H149" s="84" t="s">
        <v>177</v>
      </c>
      <c r="I149" s="84" t="s">
        <v>62</v>
      </c>
      <c r="J149" s="84">
        <v>4</v>
      </c>
      <c r="K149" s="84">
        <v>47194.5982</v>
      </c>
      <c r="L149" s="84" t="s">
        <v>63</v>
      </c>
      <c r="M149" s="84" t="s">
        <v>46</v>
      </c>
      <c r="N149" s="17"/>
      <c r="O149" s="17"/>
      <c r="P149" s="17"/>
    </row>
    <row r="150" spans="1:16" x14ac:dyDescent="0.25">
      <c r="A150" s="91" t="s">
        <v>9</v>
      </c>
      <c r="B150" s="84" t="s">
        <v>85</v>
      </c>
      <c r="C150" s="84" t="s">
        <v>83</v>
      </c>
      <c r="D150" s="84">
        <v>204656</v>
      </c>
      <c r="E150" s="84">
        <v>40.553699999999999</v>
      </c>
      <c r="F150" s="84">
        <v>492086</v>
      </c>
      <c r="G150" s="84">
        <v>36.769300000000001</v>
      </c>
      <c r="H150" s="84" t="s">
        <v>86</v>
      </c>
      <c r="I150" s="84" t="s">
        <v>62</v>
      </c>
      <c r="J150" s="84">
        <v>1</v>
      </c>
      <c r="K150" s="84">
        <v>2232.2072199999998</v>
      </c>
      <c r="L150" s="84" t="s">
        <v>63</v>
      </c>
      <c r="M150" s="84" t="s">
        <v>46</v>
      </c>
      <c r="N150" s="17"/>
      <c r="O150" s="17"/>
      <c r="P150" s="17"/>
    </row>
    <row r="151" spans="1:16" x14ac:dyDescent="0.25">
      <c r="A151" s="91" t="s">
        <v>9</v>
      </c>
      <c r="B151" s="84" t="s">
        <v>85</v>
      </c>
      <c r="C151" s="84" t="s">
        <v>84</v>
      </c>
      <c r="D151" s="84">
        <v>299998</v>
      </c>
      <c r="E151" s="84">
        <v>59.446300000000001</v>
      </c>
      <c r="F151" s="84">
        <v>846222</v>
      </c>
      <c r="G151" s="84">
        <v>63.230699999999999</v>
      </c>
      <c r="H151" s="84" t="s">
        <v>86</v>
      </c>
      <c r="I151" s="84" t="s">
        <v>62</v>
      </c>
      <c r="J151" s="84">
        <v>1</v>
      </c>
      <c r="K151" s="84">
        <v>2232.2072199999998</v>
      </c>
      <c r="L151" s="84" t="s">
        <v>63</v>
      </c>
      <c r="M151" s="84" t="s">
        <v>46</v>
      </c>
      <c r="N151" s="17"/>
      <c r="O151" s="17"/>
      <c r="P151" s="17"/>
    </row>
    <row r="152" spans="1:16" x14ac:dyDescent="0.25">
      <c r="A152" s="91" t="s">
        <v>9</v>
      </c>
      <c r="B152" s="84" t="s">
        <v>87</v>
      </c>
      <c r="C152" s="84" t="s">
        <v>88</v>
      </c>
      <c r="D152" s="84">
        <v>301370</v>
      </c>
      <c r="E152" s="84">
        <v>59.7181</v>
      </c>
      <c r="F152" s="84">
        <v>683561</v>
      </c>
      <c r="G152" s="84">
        <v>51.076500000000003</v>
      </c>
      <c r="H152" s="84" t="s">
        <v>89</v>
      </c>
      <c r="I152" s="84" t="s">
        <v>62</v>
      </c>
      <c r="J152" s="84">
        <v>2</v>
      </c>
      <c r="K152" s="84">
        <v>53026.041299999997</v>
      </c>
      <c r="L152" s="84" t="s">
        <v>63</v>
      </c>
      <c r="M152" s="84" t="s">
        <v>46</v>
      </c>
      <c r="N152" s="17"/>
      <c r="O152" s="17"/>
      <c r="P152" s="17"/>
    </row>
    <row r="153" spans="1:16" x14ac:dyDescent="0.25">
      <c r="A153" s="91" t="s">
        <v>9</v>
      </c>
      <c r="B153" s="84" t="s">
        <v>87</v>
      </c>
      <c r="C153" s="84" t="s">
        <v>90</v>
      </c>
      <c r="D153" s="84">
        <v>133834</v>
      </c>
      <c r="E153" s="84">
        <v>26.52</v>
      </c>
      <c r="F153" s="84">
        <v>568728</v>
      </c>
      <c r="G153" s="84">
        <v>42.496000000000002</v>
      </c>
      <c r="H153" s="84" t="s">
        <v>89</v>
      </c>
      <c r="I153" s="84" t="s">
        <v>62</v>
      </c>
      <c r="J153" s="84">
        <v>2</v>
      </c>
      <c r="K153" s="84">
        <v>53026.041299999997</v>
      </c>
      <c r="L153" s="84" t="s">
        <v>63</v>
      </c>
      <c r="M153" s="84" t="s">
        <v>46</v>
      </c>
      <c r="N153" s="17"/>
      <c r="O153" s="17"/>
      <c r="P153" s="17"/>
    </row>
    <row r="154" spans="1:16" x14ac:dyDescent="0.25">
      <c r="A154" s="91" t="s">
        <v>9</v>
      </c>
      <c r="B154" s="84" t="s">
        <v>87</v>
      </c>
      <c r="C154" s="84" t="s">
        <v>91</v>
      </c>
      <c r="D154" s="84">
        <v>69450</v>
      </c>
      <c r="E154" s="84">
        <v>13.761900000000001</v>
      </c>
      <c r="F154" s="84">
        <v>86019</v>
      </c>
      <c r="G154" s="84">
        <v>6.4273999999999996</v>
      </c>
      <c r="H154" s="84" t="s">
        <v>89</v>
      </c>
      <c r="I154" s="84" t="s">
        <v>62</v>
      </c>
      <c r="J154" s="84">
        <v>2</v>
      </c>
      <c r="K154" s="84">
        <v>53026.041299999997</v>
      </c>
      <c r="L154" s="84" t="s">
        <v>63</v>
      </c>
      <c r="M154" s="84" t="s">
        <v>46</v>
      </c>
      <c r="N154" s="17"/>
      <c r="O154" s="17"/>
      <c r="P154" s="17"/>
    </row>
    <row r="155" spans="1:16" x14ac:dyDescent="0.25">
      <c r="A155" s="91" t="s">
        <v>9</v>
      </c>
      <c r="B155" s="84" t="s">
        <v>11</v>
      </c>
      <c r="C155" s="84">
        <v>2014</v>
      </c>
      <c r="D155" s="84">
        <v>164837</v>
      </c>
      <c r="E155" s="84">
        <v>32.663400000000003</v>
      </c>
      <c r="F155" s="84">
        <v>439714</v>
      </c>
      <c r="G155" s="84">
        <v>32.856000000000002</v>
      </c>
      <c r="H155" s="84" t="s">
        <v>178</v>
      </c>
      <c r="I155" s="84" t="s">
        <v>62</v>
      </c>
      <c r="J155" s="84">
        <v>2</v>
      </c>
      <c r="K155" s="84">
        <v>29.492039200000001</v>
      </c>
      <c r="L155" s="84" t="s">
        <v>63</v>
      </c>
      <c r="M155" s="84" t="s">
        <v>46</v>
      </c>
      <c r="N155" s="17"/>
      <c r="O155" s="17"/>
      <c r="P155" s="17"/>
    </row>
    <row r="156" spans="1:16" x14ac:dyDescent="0.25">
      <c r="A156" s="91" t="s">
        <v>9</v>
      </c>
      <c r="B156" s="84" t="s">
        <v>11</v>
      </c>
      <c r="C156" s="84">
        <v>2015</v>
      </c>
      <c r="D156" s="84">
        <v>168060</v>
      </c>
      <c r="E156" s="84">
        <v>33.302</v>
      </c>
      <c r="F156" s="84">
        <v>448776</v>
      </c>
      <c r="G156" s="84">
        <v>33.533099999999997</v>
      </c>
      <c r="H156" s="84" t="s">
        <v>178</v>
      </c>
      <c r="I156" s="84" t="s">
        <v>62</v>
      </c>
      <c r="J156" s="84">
        <v>2</v>
      </c>
      <c r="K156" s="84">
        <v>29.492039200000001</v>
      </c>
      <c r="L156" s="84" t="s">
        <v>63</v>
      </c>
      <c r="M156" s="84" t="s">
        <v>46</v>
      </c>
      <c r="N156" s="17"/>
      <c r="O156" s="17"/>
      <c r="P156" s="17"/>
    </row>
    <row r="157" spans="1:16" x14ac:dyDescent="0.25">
      <c r="A157" s="91" t="s">
        <v>9</v>
      </c>
      <c r="B157" s="84" t="s">
        <v>11</v>
      </c>
      <c r="C157" s="84">
        <v>2016</v>
      </c>
      <c r="D157" s="84">
        <v>171757</v>
      </c>
      <c r="E157" s="84">
        <v>34.034599999999998</v>
      </c>
      <c r="F157" s="84">
        <v>449818</v>
      </c>
      <c r="G157" s="84">
        <v>33.610900000000001</v>
      </c>
      <c r="H157" s="84" t="s">
        <v>178</v>
      </c>
      <c r="I157" s="84" t="s">
        <v>62</v>
      </c>
      <c r="J157" s="84">
        <v>2</v>
      </c>
      <c r="K157" s="84">
        <v>29.492039200000001</v>
      </c>
      <c r="L157" s="84" t="s">
        <v>63</v>
      </c>
      <c r="M157" s="84" t="s">
        <v>46</v>
      </c>
      <c r="N157" s="17"/>
      <c r="O157" s="17"/>
      <c r="P157" s="17"/>
    </row>
    <row r="158" spans="1:16" s="94" customFormat="1" x14ac:dyDescent="0.25">
      <c r="A158" s="91" t="s">
        <v>10</v>
      </c>
      <c r="B158" s="84" t="s">
        <v>60</v>
      </c>
      <c r="C158" s="84">
        <v>0</v>
      </c>
      <c r="D158" s="84">
        <v>62972</v>
      </c>
      <c r="E158" s="84">
        <v>83.327200000000005</v>
      </c>
      <c r="F158" s="84">
        <v>256085</v>
      </c>
      <c r="G158" s="84">
        <v>79.517899999999997</v>
      </c>
      <c r="H158" s="84" t="s">
        <v>61</v>
      </c>
      <c r="I158" s="84" t="s">
        <v>62</v>
      </c>
      <c r="J158" s="84">
        <v>3</v>
      </c>
      <c r="K158" s="84">
        <v>2656.02207</v>
      </c>
      <c r="L158" s="84" t="s">
        <v>63</v>
      </c>
      <c r="M158" s="84" t="s">
        <v>46</v>
      </c>
      <c r="N158" s="93"/>
      <c r="O158" s="93"/>
      <c r="P158" s="93"/>
    </row>
    <row r="159" spans="1:16" x14ac:dyDescent="0.25">
      <c r="A159" s="91" t="s">
        <v>10</v>
      </c>
      <c r="B159" s="84" t="s">
        <v>60</v>
      </c>
      <c r="C159" s="84">
        <v>1</v>
      </c>
      <c r="D159" s="84">
        <v>10054</v>
      </c>
      <c r="E159" s="84">
        <v>13.303900000000001</v>
      </c>
      <c r="F159" s="84">
        <v>61508</v>
      </c>
      <c r="G159" s="84">
        <v>19.0991</v>
      </c>
      <c r="H159" s="84" t="s">
        <v>61</v>
      </c>
      <c r="I159" s="84" t="s">
        <v>62</v>
      </c>
      <c r="J159" s="84">
        <v>3</v>
      </c>
      <c r="K159" s="84">
        <v>2656.02207</v>
      </c>
      <c r="L159" s="84" t="s">
        <v>63</v>
      </c>
      <c r="M159" s="84" t="s">
        <v>46</v>
      </c>
      <c r="N159" s="17"/>
      <c r="O159" s="17"/>
      <c r="P159" s="17"/>
    </row>
    <row r="160" spans="1:16" x14ac:dyDescent="0.25">
      <c r="A160" s="91" t="s">
        <v>10</v>
      </c>
      <c r="B160" s="84" t="s">
        <v>60</v>
      </c>
      <c r="C160" s="84">
        <v>2</v>
      </c>
      <c r="D160" s="84">
        <v>1597</v>
      </c>
      <c r="E160" s="84">
        <v>2.1132</v>
      </c>
      <c r="F160" s="84">
        <v>3035</v>
      </c>
      <c r="G160" s="84">
        <v>0.94240000000000002</v>
      </c>
      <c r="H160" s="84" t="s">
        <v>61</v>
      </c>
      <c r="I160" s="84" t="s">
        <v>62</v>
      </c>
      <c r="J160" s="84">
        <v>3</v>
      </c>
      <c r="K160" s="84">
        <v>2656.02207</v>
      </c>
      <c r="L160" s="84" t="s">
        <v>63</v>
      </c>
      <c r="M160" s="84" t="s">
        <v>46</v>
      </c>
      <c r="N160" s="17"/>
      <c r="O160" s="17"/>
      <c r="P160" s="17"/>
    </row>
    <row r="161" spans="1:16" x14ac:dyDescent="0.25">
      <c r="A161" s="91" t="s">
        <v>10</v>
      </c>
      <c r="B161" s="84" t="s">
        <v>60</v>
      </c>
      <c r="C161" s="84" t="s">
        <v>64</v>
      </c>
      <c r="D161" s="84">
        <v>949</v>
      </c>
      <c r="E161" s="84">
        <v>1.2558</v>
      </c>
      <c r="F161" s="84">
        <v>1419</v>
      </c>
      <c r="G161" s="84">
        <v>0.44059999999999999</v>
      </c>
      <c r="H161" s="84" t="s">
        <v>61</v>
      </c>
      <c r="I161" s="84" t="s">
        <v>62</v>
      </c>
      <c r="J161" s="84">
        <v>3</v>
      </c>
      <c r="K161" s="84">
        <v>2656.02207</v>
      </c>
      <c r="L161" s="84" t="s">
        <v>63</v>
      </c>
      <c r="M161" s="84" t="s">
        <v>46</v>
      </c>
      <c r="N161" s="17"/>
      <c r="O161" s="17"/>
      <c r="P161" s="17"/>
    </row>
    <row r="162" spans="1:16" x14ac:dyDescent="0.25">
      <c r="A162" s="91" t="s">
        <v>10</v>
      </c>
      <c r="B162" s="84" t="s">
        <v>65</v>
      </c>
      <c r="C162" s="84"/>
      <c r="D162" s="84">
        <v>14291</v>
      </c>
      <c r="E162" s="84">
        <v>18.910399999999999</v>
      </c>
      <c r="F162" s="84">
        <v>112</v>
      </c>
      <c r="G162" s="84">
        <v>3.4799999999999998E-2</v>
      </c>
      <c r="H162" s="84" t="s">
        <v>66</v>
      </c>
      <c r="I162" s="84" t="s">
        <v>62</v>
      </c>
      <c r="J162" s="84">
        <v>1</v>
      </c>
      <c r="K162" s="84">
        <v>3357.0338999999999</v>
      </c>
      <c r="L162" s="84" t="s">
        <v>63</v>
      </c>
      <c r="M162" s="84" t="s">
        <v>46</v>
      </c>
      <c r="N162" s="17"/>
      <c r="O162" s="17"/>
      <c r="P162" s="17"/>
    </row>
    <row r="163" spans="1:16" x14ac:dyDescent="0.25">
      <c r="A163" s="91" t="s">
        <v>10</v>
      </c>
      <c r="B163" s="84" t="s">
        <v>65</v>
      </c>
      <c r="C163" s="84" t="s">
        <v>67</v>
      </c>
      <c r="D163" s="84">
        <v>15104</v>
      </c>
      <c r="E163" s="84">
        <v>19.9862</v>
      </c>
      <c r="F163" s="84">
        <v>48719</v>
      </c>
      <c r="G163" s="84">
        <v>15.1279</v>
      </c>
      <c r="H163" s="84" t="s">
        <v>66</v>
      </c>
      <c r="I163" s="84" t="s">
        <v>62</v>
      </c>
      <c r="J163" s="84">
        <v>1</v>
      </c>
      <c r="K163" s="84">
        <v>3357.0338999999999</v>
      </c>
      <c r="L163" s="84" t="s">
        <v>63</v>
      </c>
      <c r="M163" s="84" t="s">
        <v>46</v>
      </c>
      <c r="N163" s="17"/>
      <c r="O163" s="17"/>
      <c r="P163" s="17"/>
    </row>
    <row r="164" spans="1:16" x14ac:dyDescent="0.25">
      <c r="A164" s="91" t="s">
        <v>10</v>
      </c>
      <c r="B164" s="84" t="s">
        <v>65</v>
      </c>
      <c r="C164" s="84" t="s">
        <v>68</v>
      </c>
      <c r="D164" s="84">
        <v>46177</v>
      </c>
      <c r="E164" s="84">
        <v>61.103299999999997</v>
      </c>
      <c r="F164" s="84">
        <v>273216</v>
      </c>
      <c r="G164" s="84">
        <v>84.837299999999999</v>
      </c>
      <c r="H164" s="84" t="s">
        <v>66</v>
      </c>
      <c r="I164" s="84" t="s">
        <v>62</v>
      </c>
      <c r="J164" s="84">
        <v>1</v>
      </c>
      <c r="K164" s="84">
        <v>3357.0338999999999</v>
      </c>
      <c r="L164" s="84" t="s">
        <v>63</v>
      </c>
      <c r="M164" s="84" t="s">
        <v>46</v>
      </c>
      <c r="N164" s="17"/>
      <c r="O164" s="17"/>
      <c r="P164" s="17"/>
    </row>
    <row r="165" spans="1:16" x14ac:dyDescent="0.25">
      <c r="A165" s="91" t="s">
        <v>10</v>
      </c>
      <c r="B165" s="84" t="s">
        <v>69</v>
      </c>
      <c r="C165" s="84">
        <v>0</v>
      </c>
      <c r="D165" s="84">
        <v>23353</v>
      </c>
      <c r="E165" s="84">
        <v>30.901700000000002</v>
      </c>
      <c r="F165" s="84">
        <v>147082</v>
      </c>
      <c r="G165" s="84">
        <v>45.670999999999999</v>
      </c>
      <c r="H165" s="84" t="s">
        <v>70</v>
      </c>
      <c r="I165" s="84" t="s">
        <v>62</v>
      </c>
      <c r="J165" s="84">
        <v>1</v>
      </c>
      <c r="K165" s="84">
        <v>5451.6954599999999</v>
      </c>
      <c r="L165" s="84" t="s">
        <v>63</v>
      </c>
      <c r="M165" s="84" t="s">
        <v>46</v>
      </c>
      <c r="N165" s="17"/>
      <c r="O165" s="17"/>
      <c r="P165" s="17"/>
    </row>
    <row r="166" spans="1:16" x14ac:dyDescent="0.25">
      <c r="A166" s="91" t="s">
        <v>10</v>
      </c>
      <c r="B166" s="84" t="s">
        <v>69</v>
      </c>
      <c r="C166" s="84">
        <v>1</v>
      </c>
      <c r="D166" s="84">
        <v>52219</v>
      </c>
      <c r="E166" s="84">
        <v>69.098299999999995</v>
      </c>
      <c r="F166" s="84">
        <v>174965</v>
      </c>
      <c r="G166" s="84">
        <v>54.329000000000001</v>
      </c>
      <c r="H166" s="84" t="s">
        <v>70</v>
      </c>
      <c r="I166" s="84" t="s">
        <v>62</v>
      </c>
      <c r="J166" s="84">
        <v>1</v>
      </c>
      <c r="K166" s="84">
        <v>5451.6954599999999</v>
      </c>
      <c r="L166" s="84" t="s">
        <v>63</v>
      </c>
      <c r="M166" s="84" t="s">
        <v>46</v>
      </c>
      <c r="N166" s="17"/>
      <c r="O166" s="17"/>
      <c r="P166" s="17"/>
    </row>
    <row r="167" spans="1:16" x14ac:dyDescent="0.25">
      <c r="A167" s="91" t="s">
        <v>10</v>
      </c>
      <c r="B167" s="84" t="s">
        <v>71</v>
      </c>
      <c r="C167" s="84"/>
      <c r="D167" s="84">
        <v>14291</v>
      </c>
      <c r="E167" s="84">
        <v>18.910399999999999</v>
      </c>
      <c r="F167" s="84">
        <v>112</v>
      </c>
      <c r="G167" s="84">
        <v>3.4799999999999998E-2</v>
      </c>
      <c r="H167" s="84" t="s">
        <v>72</v>
      </c>
      <c r="I167" s="84" t="s">
        <v>62</v>
      </c>
      <c r="J167" s="84">
        <v>1</v>
      </c>
      <c r="K167" s="84">
        <v>4953.7812100000001</v>
      </c>
      <c r="L167" s="84" t="s">
        <v>63</v>
      </c>
      <c r="M167" s="84" t="s">
        <v>46</v>
      </c>
      <c r="N167" s="17"/>
      <c r="O167" s="17"/>
      <c r="P167" s="17"/>
    </row>
    <row r="168" spans="1:16" x14ac:dyDescent="0.25">
      <c r="A168" s="91" t="s">
        <v>10</v>
      </c>
      <c r="B168" s="84" t="s">
        <v>71</v>
      </c>
      <c r="C168" s="84" t="s">
        <v>73</v>
      </c>
      <c r="D168" s="84">
        <v>31398</v>
      </c>
      <c r="E168" s="84">
        <v>41.5471</v>
      </c>
      <c r="F168" s="84">
        <v>116341</v>
      </c>
      <c r="G168" s="84">
        <v>36.125500000000002</v>
      </c>
      <c r="H168" s="84" t="s">
        <v>72</v>
      </c>
      <c r="I168" s="84" t="s">
        <v>62</v>
      </c>
      <c r="J168" s="84">
        <v>1</v>
      </c>
      <c r="K168" s="84">
        <v>4953.7812100000001</v>
      </c>
      <c r="L168" s="84" t="s">
        <v>63</v>
      </c>
      <c r="M168" s="84" t="s">
        <v>46</v>
      </c>
      <c r="N168" s="17"/>
      <c r="O168" s="17"/>
      <c r="P168" s="17"/>
    </row>
    <row r="169" spans="1:16" x14ac:dyDescent="0.25">
      <c r="A169" s="91" t="s">
        <v>10</v>
      </c>
      <c r="B169" s="84" t="s">
        <v>71</v>
      </c>
      <c r="C169" s="84" t="s">
        <v>74</v>
      </c>
      <c r="D169" s="84">
        <v>29883</v>
      </c>
      <c r="E169" s="84">
        <v>39.542400000000001</v>
      </c>
      <c r="F169" s="84">
        <v>205594</v>
      </c>
      <c r="G169" s="84">
        <v>63.839799999999997</v>
      </c>
      <c r="H169" s="84" t="s">
        <v>72</v>
      </c>
      <c r="I169" s="84" t="s">
        <v>62</v>
      </c>
      <c r="J169" s="84">
        <v>1</v>
      </c>
      <c r="K169" s="84">
        <v>4953.7812100000001</v>
      </c>
      <c r="L169" s="84" t="s">
        <v>63</v>
      </c>
      <c r="M169" s="84" t="s">
        <v>46</v>
      </c>
      <c r="N169" s="17"/>
      <c r="O169" s="17"/>
      <c r="P169" s="17"/>
    </row>
    <row r="170" spans="1:16" x14ac:dyDescent="0.25">
      <c r="A170" s="91" t="s">
        <v>10</v>
      </c>
      <c r="B170" s="84" t="s">
        <v>92</v>
      </c>
      <c r="C170" s="84">
        <v>1</v>
      </c>
      <c r="D170" s="84">
        <v>17833</v>
      </c>
      <c r="E170" s="84">
        <v>23.5974</v>
      </c>
      <c r="F170" s="84">
        <v>75536</v>
      </c>
      <c r="G170" s="84">
        <v>23.454999999999998</v>
      </c>
      <c r="H170" s="84" t="s">
        <v>93</v>
      </c>
      <c r="I170" s="84" t="s">
        <v>62</v>
      </c>
      <c r="J170" s="84">
        <v>3</v>
      </c>
      <c r="K170" s="84">
        <v>690.56878200000006</v>
      </c>
      <c r="L170" s="84" t="s">
        <v>63</v>
      </c>
      <c r="M170" s="84" t="s">
        <v>46</v>
      </c>
      <c r="N170" s="17"/>
      <c r="O170" s="17"/>
      <c r="P170" s="17"/>
    </row>
    <row r="171" spans="1:16" x14ac:dyDescent="0.25">
      <c r="A171" s="91" t="s">
        <v>10</v>
      </c>
      <c r="B171" s="84" t="s">
        <v>92</v>
      </c>
      <c r="C171" s="84">
        <v>2</v>
      </c>
      <c r="D171" s="84">
        <v>27923</v>
      </c>
      <c r="E171" s="84">
        <v>36.948900000000002</v>
      </c>
      <c r="F171" s="84">
        <v>129832</v>
      </c>
      <c r="G171" s="84">
        <v>40.314599999999999</v>
      </c>
      <c r="H171" s="84" t="s">
        <v>93</v>
      </c>
      <c r="I171" s="84" t="s">
        <v>62</v>
      </c>
      <c r="J171" s="84">
        <v>3</v>
      </c>
      <c r="K171" s="84">
        <v>690.56878200000006</v>
      </c>
      <c r="L171" s="84" t="s">
        <v>63</v>
      </c>
      <c r="M171" s="84" t="s">
        <v>46</v>
      </c>
      <c r="N171" s="17"/>
      <c r="O171" s="17"/>
      <c r="P171" s="17"/>
    </row>
    <row r="172" spans="1:16" x14ac:dyDescent="0.25">
      <c r="A172" s="91" t="s">
        <v>10</v>
      </c>
      <c r="B172" s="84" t="s">
        <v>92</v>
      </c>
      <c r="C172" s="84">
        <v>3</v>
      </c>
      <c r="D172" s="84">
        <v>15244</v>
      </c>
      <c r="E172" s="84">
        <v>20.171500000000002</v>
      </c>
      <c r="F172" s="84">
        <v>66438</v>
      </c>
      <c r="G172" s="84">
        <v>20.629899999999999</v>
      </c>
      <c r="H172" s="84" t="s">
        <v>93</v>
      </c>
      <c r="I172" s="84" t="s">
        <v>62</v>
      </c>
      <c r="J172" s="84">
        <v>3</v>
      </c>
      <c r="K172" s="84">
        <v>690.56878200000006</v>
      </c>
      <c r="L172" s="84" t="s">
        <v>63</v>
      </c>
      <c r="M172" s="84" t="s">
        <v>46</v>
      </c>
      <c r="N172" s="17"/>
      <c r="O172" s="17"/>
      <c r="P172" s="17"/>
    </row>
    <row r="173" spans="1:16" x14ac:dyDescent="0.25">
      <c r="A173" s="91" t="s">
        <v>10</v>
      </c>
      <c r="B173" s="84" t="s">
        <v>92</v>
      </c>
      <c r="C173" s="84" t="s">
        <v>94</v>
      </c>
      <c r="D173" s="84">
        <v>14572</v>
      </c>
      <c r="E173" s="84">
        <v>19.282299999999999</v>
      </c>
      <c r="F173" s="84">
        <v>50241</v>
      </c>
      <c r="G173" s="84">
        <v>15.6005</v>
      </c>
      <c r="H173" s="84" t="s">
        <v>93</v>
      </c>
      <c r="I173" s="84" t="s">
        <v>62</v>
      </c>
      <c r="J173" s="84">
        <v>3</v>
      </c>
      <c r="K173" s="84">
        <v>690.56878200000006</v>
      </c>
      <c r="L173" s="84" t="s">
        <v>63</v>
      </c>
      <c r="M173" s="84" t="s">
        <v>46</v>
      </c>
      <c r="N173" s="17"/>
      <c r="O173" s="17"/>
      <c r="P173" s="17"/>
    </row>
    <row r="174" spans="1:16" x14ac:dyDescent="0.25">
      <c r="A174" s="91" t="s">
        <v>10</v>
      </c>
      <c r="B174" s="84" t="s">
        <v>75</v>
      </c>
      <c r="C174" s="84">
        <v>0</v>
      </c>
      <c r="D174" s="84">
        <v>6278</v>
      </c>
      <c r="E174" s="84">
        <v>8.3072999999999997</v>
      </c>
      <c r="F174" s="84">
        <v>20327</v>
      </c>
      <c r="G174" s="84">
        <v>6.3117999999999999</v>
      </c>
      <c r="H174" s="84" t="s">
        <v>77</v>
      </c>
      <c r="I174" s="84" t="s">
        <v>62</v>
      </c>
      <c r="J174" s="84">
        <v>3</v>
      </c>
      <c r="K174" s="84">
        <v>519.16964700000005</v>
      </c>
      <c r="L174" s="84" t="s">
        <v>63</v>
      </c>
      <c r="M174" s="84" t="s">
        <v>46</v>
      </c>
      <c r="N174" s="17"/>
      <c r="O174" s="17"/>
      <c r="P174" s="17"/>
    </row>
    <row r="175" spans="1:16" x14ac:dyDescent="0.25">
      <c r="A175" s="91" t="s">
        <v>10</v>
      </c>
      <c r="B175" s="84" t="s">
        <v>75</v>
      </c>
      <c r="C175" s="85">
        <v>43834</v>
      </c>
      <c r="D175" s="84">
        <v>30017</v>
      </c>
      <c r="E175" s="84">
        <v>39.719700000000003</v>
      </c>
      <c r="F175" s="84">
        <v>128580</v>
      </c>
      <c r="G175" s="84">
        <v>39.925800000000002</v>
      </c>
      <c r="H175" s="84" t="s">
        <v>77</v>
      </c>
      <c r="I175" s="84" t="s">
        <v>62</v>
      </c>
      <c r="J175" s="84">
        <v>3</v>
      </c>
      <c r="K175" s="84">
        <v>519.16964700000005</v>
      </c>
      <c r="L175" s="84" t="s">
        <v>63</v>
      </c>
      <c r="M175" s="84" t="s">
        <v>46</v>
      </c>
      <c r="N175" s="17"/>
      <c r="O175" s="17"/>
      <c r="P175" s="17"/>
    </row>
    <row r="176" spans="1:16" x14ac:dyDescent="0.25">
      <c r="A176" s="91" t="s">
        <v>10</v>
      </c>
      <c r="B176" s="84" t="s">
        <v>75</v>
      </c>
      <c r="C176" s="85">
        <v>43960</v>
      </c>
      <c r="D176" s="84">
        <v>22640</v>
      </c>
      <c r="E176" s="84">
        <v>29.958200000000001</v>
      </c>
      <c r="F176" s="84">
        <v>104994</v>
      </c>
      <c r="G176" s="84">
        <v>32.6021</v>
      </c>
      <c r="H176" s="84" t="s">
        <v>77</v>
      </c>
      <c r="I176" s="84" t="s">
        <v>62</v>
      </c>
      <c r="J176" s="84">
        <v>3</v>
      </c>
      <c r="K176" s="84">
        <v>519.16964700000005</v>
      </c>
      <c r="L176" s="84" t="s">
        <v>63</v>
      </c>
      <c r="M176" s="84" t="s">
        <v>46</v>
      </c>
      <c r="N176" s="17"/>
      <c r="O176" s="17"/>
      <c r="P176" s="17"/>
    </row>
    <row r="177" spans="1:16" x14ac:dyDescent="0.25">
      <c r="A177" s="91" t="s">
        <v>10</v>
      </c>
      <c r="B177" s="84" t="s">
        <v>75</v>
      </c>
      <c r="C177" s="85">
        <v>44118</v>
      </c>
      <c r="D177" s="84">
        <v>16637</v>
      </c>
      <c r="E177" s="84">
        <v>22.014800000000001</v>
      </c>
      <c r="F177" s="84">
        <v>68146</v>
      </c>
      <c r="G177" s="84">
        <v>21.160299999999999</v>
      </c>
      <c r="H177" s="84" t="s">
        <v>77</v>
      </c>
      <c r="I177" s="84" t="s">
        <v>62</v>
      </c>
      <c r="J177" s="84">
        <v>3</v>
      </c>
      <c r="K177" s="84">
        <v>519.16964700000005</v>
      </c>
      <c r="L177" s="84" t="s">
        <v>63</v>
      </c>
      <c r="M177" s="84" t="s">
        <v>46</v>
      </c>
      <c r="N177" s="17"/>
      <c r="O177" s="17"/>
      <c r="P177" s="17"/>
    </row>
    <row r="178" spans="1:16" x14ac:dyDescent="0.25">
      <c r="A178" s="91" t="s">
        <v>10</v>
      </c>
      <c r="B178" s="84" t="s">
        <v>79</v>
      </c>
      <c r="C178" s="84"/>
      <c r="D178" s="84">
        <v>25979</v>
      </c>
      <c r="E178" s="84">
        <v>34.3765</v>
      </c>
      <c r="F178" s="84">
        <v>477</v>
      </c>
      <c r="G178" s="84">
        <v>0.14810000000000001</v>
      </c>
      <c r="H178" s="84" t="s">
        <v>80</v>
      </c>
      <c r="I178" s="84" t="s">
        <v>62</v>
      </c>
      <c r="J178" s="84">
        <v>4</v>
      </c>
      <c r="K178" s="84">
        <v>15531.4588</v>
      </c>
      <c r="L178" s="84" t="s">
        <v>63</v>
      </c>
      <c r="M178" s="84" t="s">
        <v>46</v>
      </c>
      <c r="N178" s="17"/>
      <c r="O178" s="17"/>
      <c r="P178" s="17"/>
    </row>
    <row r="179" spans="1:16" x14ac:dyDescent="0.25">
      <c r="A179" s="91" t="s">
        <v>10</v>
      </c>
      <c r="B179" s="84" t="s">
        <v>79</v>
      </c>
      <c r="C179" s="84" t="s">
        <v>13</v>
      </c>
      <c r="D179" s="84">
        <v>4204</v>
      </c>
      <c r="E179" s="84">
        <v>5.5629</v>
      </c>
      <c r="F179" s="84">
        <v>19348</v>
      </c>
      <c r="G179" s="84">
        <v>6.0077999999999996</v>
      </c>
      <c r="H179" s="84" t="s">
        <v>80</v>
      </c>
      <c r="I179" s="84" t="s">
        <v>62</v>
      </c>
      <c r="J179" s="84">
        <v>4</v>
      </c>
      <c r="K179" s="84">
        <v>15531.4588</v>
      </c>
      <c r="L179" s="84" t="s">
        <v>63</v>
      </c>
      <c r="M179" s="84" t="s">
        <v>46</v>
      </c>
      <c r="N179" s="17"/>
      <c r="O179" s="17"/>
      <c r="P179" s="17"/>
    </row>
    <row r="180" spans="1:16" x14ac:dyDescent="0.25">
      <c r="A180" s="91" t="s">
        <v>10</v>
      </c>
      <c r="B180" s="84" t="s">
        <v>79</v>
      </c>
      <c r="C180" s="84" t="s">
        <v>14</v>
      </c>
      <c r="D180" s="84">
        <v>6236</v>
      </c>
      <c r="E180" s="84">
        <v>8.2516999999999996</v>
      </c>
      <c r="F180" s="84">
        <v>7046</v>
      </c>
      <c r="G180" s="84">
        <v>2.1879</v>
      </c>
      <c r="H180" s="84" t="s">
        <v>80</v>
      </c>
      <c r="I180" s="84" t="s">
        <v>62</v>
      </c>
      <c r="J180" s="84">
        <v>4</v>
      </c>
      <c r="K180" s="84">
        <v>15531.4588</v>
      </c>
      <c r="L180" s="84" t="s">
        <v>63</v>
      </c>
      <c r="M180" s="84" t="s">
        <v>46</v>
      </c>
      <c r="N180" s="17"/>
      <c r="O180" s="17"/>
      <c r="P180" s="17"/>
    </row>
    <row r="181" spans="1:16" x14ac:dyDescent="0.25">
      <c r="A181" s="91" t="s">
        <v>10</v>
      </c>
      <c r="B181" s="84" t="s">
        <v>79</v>
      </c>
      <c r="C181" s="84" t="s">
        <v>15</v>
      </c>
      <c r="D181" s="84">
        <v>8210</v>
      </c>
      <c r="E181" s="84">
        <v>10.863799999999999</v>
      </c>
      <c r="F181" s="84">
        <v>40235</v>
      </c>
      <c r="G181" s="84">
        <v>12.493499999999999</v>
      </c>
      <c r="H181" s="84" t="s">
        <v>80</v>
      </c>
      <c r="I181" s="84" t="s">
        <v>62</v>
      </c>
      <c r="J181" s="84">
        <v>4</v>
      </c>
      <c r="K181" s="84">
        <v>15531.4588</v>
      </c>
      <c r="L181" s="84" t="s">
        <v>63</v>
      </c>
      <c r="M181" s="84" t="s">
        <v>46</v>
      </c>
      <c r="N181" s="17"/>
      <c r="O181" s="17"/>
      <c r="P181" s="17"/>
    </row>
    <row r="182" spans="1:16" x14ac:dyDescent="0.25">
      <c r="A182" s="91" t="s">
        <v>10</v>
      </c>
      <c r="B182" s="84" t="s">
        <v>79</v>
      </c>
      <c r="C182" s="84" t="s">
        <v>16</v>
      </c>
      <c r="D182" s="84">
        <v>7939</v>
      </c>
      <c r="E182" s="84">
        <v>10.5052</v>
      </c>
      <c r="F182" s="84">
        <v>70613</v>
      </c>
      <c r="G182" s="84">
        <v>21.926300000000001</v>
      </c>
      <c r="H182" s="84" t="s">
        <v>80</v>
      </c>
      <c r="I182" s="84" t="s">
        <v>62</v>
      </c>
      <c r="J182" s="84">
        <v>4</v>
      </c>
      <c r="K182" s="84">
        <v>15531.4588</v>
      </c>
      <c r="L182" s="84" t="s">
        <v>63</v>
      </c>
      <c r="M182" s="84" t="s">
        <v>46</v>
      </c>
      <c r="N182" s="17"/>
      <c r="O182" s="17"/>
      <c r="P182" s="17"/>
    </row>
    <row r="183" spans="1:16" x14ac:dyDescent="0.25">
      <c r="A183" s="91" t="s">
        <v>10</v>
      </c>
      <c r="B183" s="84" t="s">
        <v>79</v>
      </c>
      <c r="C183" s="84" t="s">
        <v>17</v>
      </c>
      <c r="D183" s="84">
        <v>23004</v>
      </c>
      <c r="E183" s="84">
        <v>30.439800000000002</v>
      </c>
      <c r="F183" s="84">
        <v>184328</v>
      </c>
      <c r="G183" s="84">
        <v>57.236400000000003</v>
      </c>
      <c r="H183" s="84" t="s">
        <v>80</v>
      </c>
      <c r="I183" s="84" t="s">
        <v>62</v>
      </c>
      <c r="J183" s="84">
        <v>4</v>
      </c>
      <c r="K183" s="84">
        <v>15531.4588</v>
      </c>
      <c r="L183" s="84" t="s">
        <v>63</v>
      </c>
      <c r="M183" s="84" t="s">
        <v>46</v>
      </c>
      <c r="N183" s="17"/>
      <c r="O183" s="17"/>
      <c r="P183" s="17"/>
    </row>
    <row r="184" spans="1:16" x14ac:dyDescent="0.25">
      <c r="A184" s="91" t="s">
        <v>10</v>
      </c>
      <c r="B184" s="84" t="s">
        <v>95</v>
      </c>
      <c r="C184" s="84">
        <v>0</v>
      </c>
      <c r="D184" s="84">
        <v>72532</v>
      </c>
      <c r="E184" s="84">
        <v>95.9773</v>
      </c>
      <c r="F184" s="84">
        <v>311258</v>
      </c>
      <c r="G184" s="84">
        <v>96.649900000000002</v>
      </c>
      <c r="H184" s="84" t="s">
        <v>96</v>
      </c>
      <c r="I184" s="84" t="s">
        <v>62</v>
      </c>
      <c r="J184" s="84">
        <v>1</v>
      </c>
      <c r="K184" s="84">
        <v>82.466120700000005</v>
      </c>
      <c r="L184" s="84" t="s">
        <v>63</v>
      </c>
      <c r="M184" s="84" t="s">
        <v>46</v>
      </c>
      <c r="N184" s="17"/>
      <c r="O184" s="17"/>
      <c r="P184" s="17"/>
    </row>
    <row r="185" spans="1:16" x14ac:dyDescent="0.25">
      <c r="A185" s="91" t="s">
        <v>10</v>
      </c>
      <c r="B185" s="84" t="s">
        <v>95</v>
      </c>
      <c r="C185" s="84">
        <v>1</v>
      </c>
      <c r="D185" s="84">
        <v>3040</v>
      </c>
      <c r="E185" s="84">
        <v>4.0227000000000004</v>
      </c>
      <c r="F185" s="84">
        <v>10789</v>
      </c>
      <c r="G185" s="84">
        <v>3.3500999999999999</v>
      </c>
      <c r="H185" s="84" t="s">
        <v>96</v>
      </c>
      <c r="I185" s="84" t="s">
        <v>62</v>
      </c>
      <c r="J185" s="84">
        <v>1</v>
      </c>
      <c r="K185" s="84">
        <v>82.466120700000005</v>
      </c>
      <c r="L185" s="84" t="s">
        <v>63</v>
      </c>
      <c r="M185" s="84" t="s">
        <v>46</v>
      </c>
      <c r="N185" s="17"/>
      <c r="O185" s="17"/>
      <c r="P185" s="17"/>
    </row>
    <row r="186" spans="1:16" x14ac:dyDescent="0.25">
      <c r="A186" s="91" t="s">
        <v>10</v>
      </c>
      <c r="B186" s="84" t="s">
        <v>18</v>
      </c>
      <c r="C186" s="84" t="s">
        <v>19</v>
      </c>
      <c r="D186" s="84">
        <v>75</v>
      </c>
      <c r="E186" s="84">
        <v>9.9199999999999997E-2</v>
      </c>
      <c r="F186" s="84">
        <v>15</v>
      </c>
      <c r="G186" s="84">
        <v>4.7000000000000002E-3</v>
      </c>
      <c r="H186" s="84" t="s">
        <v>176</v>
      </c>
      <c r="I186" s="84" t="s">
        <v>62</v>
      </c>
      <c r="J186" s="84">
        <v>8</v>
      </c>
      <c r="K186" s="84">
        <v>10352.8241</v>
      </c>
      <c r="L186" s="84" t="s">
        <v>63</v>
      </c>
      <c r="M186" s="84" t="s">
        <v>46</v>
      </c>
      <c r="N186" s="17"/>
      <c r="O186" s="17"/>
      <c r="P186" s="17"/>
    </row>
    <row r="187" spans="1:16" x14ac:dyDescent="0.25">
      <c r="A187" s="91" t="s">
        <v>10</v>
      </c>
      <c r="B187" s="84" t="s">
        <v>18</v>
      </c>
      <c r="C187" s="84" t="s">
        <v>22</v>
      </c>
      <c r="D187" s="84">
        <v>2482</v>
      </c>
      <c r="E187" s="84">
        <v>3.2843</v>
      </c>
      <c r="F187" s="84">
        <v>2014</v>
      </c>
      <c r="G187" s="84">
        <v>0.62539999999999996</v>
      </c>
      <c r="H187" s="84" t="s">
        <v>176</v>
      </c>
      <c r="I187" s="84" t="s">
        <v>62</v>
      </c>
      <c r="J187" s="84">
        <v>8</v>
      </c>
      <c r="K187" s="84">
        <v>10352.8241</v>
      </c>
      <c r="L187" s="84" t="s">
        <v>63</v>
      </c>
      <c r="M187" s="84" t="s">
        <v>46</v>
      </c>
      <c r="N187" s="17"/>
      <c r="O187" s="17"/>
      <c r="P187" s="17"/>
    </row>
    <row r="188" spans="1:16" x14ac:dyDescent="0.25">
      <c r="A188" s="91" t="s">
        <v>10</v>
      </c>
      <c r="B188" s="84" t="s">
        <v>18</v>
      </c>
      <c r="C188" s="84" t="s">
        <v>23</v>
      </c>
      <c r="D188" s="84">
        <v>40440</v>
      </c>
      <c r="E188" s="84">
        <v>53.511899999999997</v>
      </c>
      <c r="F188" s="84">
        <v>198722</v>
      </c>
      <c r="G188" s="84">
        <v>61.7059</v>
      </c>
      <c r="H188" s="84" t="s">
        <v>176</v>
      </c>
      <c r="I188" s="84" t="s">
        <v>62</v>
      </c>
      <c r="J188" s="84">
        <v>8</v>
      </c>
      <c r="K188" s="84">
        <v>10352.8241</v>
      </c>
      <c r="L188" s="84" t="s">
        <v>63</v>
      </c>
      <c r="M188" s="84" t="s">
        <v>46</v>
      </c>
      <c r="N188" s="17"/>
      <c r="O188" s="17"/>
      <c r="P188" s="17"/>
    </row>
    <row r="189" spans="1:16" x14ac:dyDescent="0.25">
      <c r="A189" s="91" t="s">
        <v>10</v>
      </c>
      <c r="B189" s="84" t="s">
        <v>18</v>
      </c>
      <c r="C189" s="84" t="s">
        <v>24</v>
      </c>
      <c r="D189" s="84">
        <v>14446</v>
      </c>
      <c r="E189" s="84">
        <v>19.115500000000001</v>
      </c>
      <c r="F189" s="84">
        <v>47705</v>
      </c>
      <c r="G189" s="84">
        <v>14.8131</v>
      </c>
      <c r="H189" s="84" t="s">
        <v>176</v>
      </c>
      <c r="I189" s="84" t="s">
        <v>62</v>
      </c>
      <c r="J189" s="84">
        <v>8</v>
      </c>
      <c r="K189" s="84">
        <v>10352.8241</v>
      </c>
      <c r="L189" s="84" t="s">
        <v>63</v>
      </c>
      <c r="M189" s="84" t="s">
        <v>46</v>
      </c>
      <c r="N189" s="17"/>
      <c r="O189" s="17"/>
      <c r="P189" s="17"/>
    </row>
    <row r="190" spans="1:16" x14ac:dyDescent="0.25">
      <c r="A190" s="91" t="s">
        <v>10</v>
      </c>
      <c r="B190" s="84" t="s">
        <v>18</v>
      </c>
      <c r="C190" s="84" t="s">
        <v>25</v>
      </c>
      <c r="D190" s="84">
        <v>6209</v>
      </c>
      <c r="E190" s="84">
        <v>8.2159999999999993</v>
      </c>
      <c r="F190" s="84">
        <v>11046</v>
      </c>
      <c r="G190" s="84">
        <v>3.4298999999999999</v>
      </c>
      <c r="H190" s="84" t="s">
        <v>176</v>
      </c>
      <c r="I190" s="84" t="s">
        <v>62</v>
      </c>
      <c r="J190" s="84">
        <v>8</v>
      </c>
      <c r="K190" s="84">
        <v>10352.8241</v>
      </c>
      <c r="L190" s="84" t="s">
        <v>63</v>
      </c>
      <c r="M190" s="84" t="s">
        <v>46</v>
      </c>
      <c r="N190" s="17"/>
      <c r="O190" s="17"/>
      <c r="P190" s="17"/>
    </row>
    <row r="191" spans="1:16" x14ac:dyDescent="0.25">
      <c r="A191" s="91" t="s">
        <v>10</v>
      </c>
      <c r="B191" s="84" t="s">
        <v>18</v>
      </c>
      <c r="C191" s="84" t="s">
        <v>26</v>
      </c>
      <c r="D191" s="84">
        <v>15527</v>
      </c>
      <c r="E191" s="84">
        <v>14.326700000000001</v>
      </c>
      <c r="F191" s="84">
        <v>61054</v>
      </c>
      <c r="G191" s="84">
        <v>18.958100000000002</v>
      </c>
      <c r="H191" s="84" t="s">
        <v>176</v>
      </c>
      <c r="I191" s="84" t="s">
        <v>62</v>
      </c>
      <c r="J191" s="84">
        <v>8</v>
      </c>
      <c r="K191" s="84">
        <v>10352.8241</v>
      </c>
      <c r="L191" s="84" t="s">
        <v>63</v>
      </c>
      <c r="M191" s="84" t="s">
        <v>46</v>
      </c>
      <c r="N191" s="17"/>
      <c r="O191" s="17"/>
      <c r="P191" s="17"/>
    </row>
    <row r="192" spans="1:16" x14ac:dyDescent="0.25">
      <c r="A192" s="91" t="s">
        <v>10</v>
      </c>
      <c r="B192" s="84" t="s">
        <v>18</v>
      </c>
      <c r="C192" s="84" t="s">
        <v>27</v>
      </c>
      <c r="D192" s="84">
        <v>325</v>
      </c>
      <c r="E192" s="84">
        <v>0.43009999999999998</v>
      </c>
      <c r="F192" s="84">
        <v>500</v>
      </c>
      <c r="G192" s="84">
        <v>0.15529999999999999</v>
      </c>
      <c r="H192" s="84" t="s">
        <v>176</v>
      </c>
      <c r="I192" s="84" t="s">
        <v>62</v>
      </c>
      <c r="J192" s="84">
        <v>8</v>
      </c>
      <c r="K192" s="84">
        <v>10352.8241</v>
      </c>
      <c r="L192" s="84" t="s">
        <v>63</v>
      </c>
      <c r="M192" s="84" t="s">
        <v>46</v>
      </c>
      <c r="N192" s="17"/>
      <c r="O192" s="17"/>
      <c r="P192" s="17"/>
    </row>
    <row r="193" spans="1:16" x14ac:dyDescent="0.25">
      <c r="A193" s="91" t="s">
        <v>10</v>
      </c>
      <c r="B193" s="84" t="s">
        <v>18</v>
      </c>
      <c r="C193" s="84" t="s">
        <v>28</v>
      </c>
      <c r="D193" s="84">
        <v>765</v>
      </c>
      <c r="E193" s="84">
        <v>1.0123</v>
      </c>
      <c r="F193" s="84">
        <v>984</v>
      </c>
      <c r="G193" s="84">
        <v>0.30549999999999999</v>
      </c>
      <c r="H193" s="84" t="s">
        <v>176</v>
      </c>
      <c r="I193" s="84" t="s">
        <v>62</v>
      </c>
      <c r="J193" s="84">
        <v>8</v>
      </c>
      <c r="K193" s="84">
        <v>10352.8241</v>
      </c>
      <c r="L193" s="84" t="s">
        <v>63</v>
      </c>
      <c r="M193" s="84" t="s">
        <v>46</v>
      </c>
      <c r="N193" s="17"/>
      <c r="O193" s="17"/>
      <c r="P193" s="17"/>
    </row>
    <row r="194" spans="1:16" x14ac:dyDescent="0.25">
      <c r="A194" s="91" t="s">
        <v>10</v>
      </c>
      <c r="B194" s="84" t="s">
        <v>18</v>
      </c>
      <c r="C194" s="84" t="s">
        <v>29</v>
      </c>
      <c r="D194" s="84" t="s">
        <v>21</v>
      </c>
      <c r="E194" s="84" t="s">
        <v>21</v>
      </c>
      <c r="F194" s="84">
        <v>7</v>
      </c>
      <c r="G194" s="84">
        <v>2.2000000000000001E-3</v>
      </c>
      <c r="H194" s="84" t="s">
        <v>176</v>
      </c>
      <c r="I194" s="84" t="s">
        <v>62</v>
      </c>
      <c r="J194" s="84">
        <v>8</v>
      </c>
      <c r="K194" s="84">
        <v>10352.8241</v>
      </c>
      <c r="L194" s="84" t="s">
        <v>63</v>
      </c>
      <c r="M194" s="84" t="s">
        <v>46</v>
      </c>
      <c r="N194" s="17"/>
      <c r="O194" s="17"/>
      <c r="P194" s="17"/>
    </row>
    <row r="195" spans="1:16" x14ac:dyDescent="0.25">
      <c r="A195" s="91" t="s">
        <v>10</v>
      </c>
      <c r="B195" s="84" t="s">
        <v>81</v>
      </c>
      <c r="C195" s="84"/>
      <c r="D195" s="84">
        <v>14291</v>
      </c>
      <c r="E195" s="84">
        <v>18.910399999999999</v>
      </c>
      <c r="F195" s="84">
        <v>112</v>
      </c>
      <c r="G195" s="84">
        <v>3.4799999999999998E-2</v>
      </c>
      <c r="H195" s="84" t="s">
        <v>82</v>
      </c>
      <c r="I195" s="84" t="s">
        <v>62</v>
      </c>
      <c r="J195" s="84">
        <v>1</v>
      </c>
      <c r="K195" s="84">
        <v>269.24400800000001</v>
      </c>
      <c r="L195" s="84" t="s">
        <v>63</v>
      </c>
      <c r="M195" s="84" t="s">
        <v>46</v>
      </c>
      <c r="N195" s="17"/>
      <c r="O195" s="17"/>
      <c r="P195" s="17"/>
    </row>
    <row r="196" spans="1:16" x14ac:dyDescent="0.25">
      <c r="A196" s="91" t="s">
        <v>10</v>
      </c>
      <c r="B196" s="84" t="s">
        <v>81</v>
      </c>
      <c r="C196" s="84" t="s">
        <v>83</v>
      </c>
      <c r="D196" s="84">
        <v>41484</v>
      </c>
      <c r="E196" s="84">
        <v>54.893300000000004</v>
      </c>
      <c r="F196" s="84">
        <v>228554</v>
      </c>
      <c r="G196" s="84">
        <v>70.969099999999997</v>
      </c>
      <c r="H196" s="84" t="s">
        <v>82</v>
      </c>
      <c r="I196" s="84" t="s">
        <v>62</v>
      </c>
      <c r="J196" s="84">
        <v>1</v>
      </c>
      <c r="K196" s="84">
        <v>269.24400800000001</v>
      </c>
      <c r="L196" s="84" t="s">
        <v>63</v>
      </c>
      <c r="M196" s="84" t="s">
        <v>46</v>
      </c>
      <c r="N196" s="17"/>
      <c r="O196" s="17"/>
      <c r="P196" s="17"/>
    </row>
    <row r="197" spans="1:16" x14ac:dyDescent="0.25">
      <c r="A197" s="91" t="s">
        <v>10</v>
      </c>
      <c r="B197" s="84" t="s">
        <v>81</v>
      </c>
      <c r="C197" s="84" t="s">
        <v>84</v>
      </c>
      <c r="D197" s="84">
        <v>19797</v>
      </c>
      <c r="E197" s="84">
        <v>26.196200000000001</v>
      </c>
      <c r="F197" s="84">
        <v>93381</v>
      </c>
      <c r="G197" s="84">
        <v>28.996099999999998</v>
      </c>
      <c r="H197" s="84" t="s">
        <v>82</v>
      </c>
      <c r="I197" s="84" t="s">
        <v>62</v>
      </c>
      <c r="J197" s="84">
        <v>1</v>
      </c>
      <c r="K197" s="84">
        <v>269.24400800000001</v>
      </c>
      <c r="L197" s="84" t="s">
        <v>63</v>
      </c>
      <c r="M197" s="84" t="s">
        <v>46</v>
      </c>
      <c r="N197" s="17"/>
      <c r="O197" s="17"/>
      <c r="P197" s="17"/>
    </row>
    <row r="198" spans="1:16" x14ac:dyDescent="0.25">
      <c r="A198" s="91" t="s">
        <v>10</v>
      </c>
      <c r="B198" s="84" t="s">
        <v>97</v>
      </c>
      <c r="C198" s="84">
        <v>0</v>
      </c>
      <c r="D198" s="84">
        <v>54359</v>
      </c>
      <c r="E198" s="84">
        <v>71.930099999999996</v>
      </c>
      <c r="F198" s="84">
        <v>268830</v>
      </c>
      <c r="G198" s="84">
        <v>83.475399999999993</v>
      </c>
      <c r="H198" s="84" t="s">
        <v>98</v>
      </c>
      <c r="I198" s="84" t="s">
        <v>62</v>
      </c>
      <c r="J198" s="84">
        <v>1</v>
      </c>
      <c r="K198" s="84">
        <v>5362.3377799999998</v>
      </c>
      <c r="L198" s="84" t="s">
        <v>63</v>
      </c>
      <c r="M198" s="84" t="s">
        <v>46</v>
      </c>
      <c r="N198" s="17"/>
      <c r="O198" s="17"/>
      <c r="P198" s="17"/>
    </row>
    <row r="199" spans="1:16" x14ac:dyDescent="0.25">
      <c r="A199" s="91" t="s">
        <v>10</v>
      </c>
      <c r="B199" s="84" t="s">
        <v>97</v>
      </c>
      <c r="C199" s="84">
        <v>1</v>
      </c>
      <c r="D199" s="84">
        <v>21213</v>
      </c>
      <c r="E199" s="84">
        <v>28.069900000000001</v>
      </c>
      <c r="F199" s="84">
        <v>53217</v>
      </c>
      <c r="G199" s="84">
        <v>16.5246</v>
      </c>
      <c r="H199" s="84" t="s">
        <v>98</v>
      </c>
      <c r="I199" s="84" t="s">
        <v>62</v>
      </c>
      <c r="J199" s="84">
        <v>1</v>
      </c>
      <c r="K199" s="84">
        <v>5362.3377799999998</v>
      </c>
      <c r="L199" s="84" t="s">
        <v>63</v>
      </c>
      <c r="M199" s="84" t="s">
        <v>46</v>
      </c>
      <c r="N199" s="17"/>
      <c r="O199" s="17"/>
      <c r="P199" s="17"/>
    </row>
    <row r="200" spans="1:16" x14ac:dyDescent="0.25">
      <c r="A200" s="91" t="s">
        <v>10</v>
      </c>
      <c r="B200" s="84" t="s">
        <v>12</v>
      </c>
      <c r="C200" s="84" t="s">
        <v>13</v>
      </c>
      <c r="D200" s="84">
        <v>8315</v>
      </c>
      <c r="E200" s="84">
        <v>11.002800000000001</v>
      </c>
      <c r="F200" s="84">
        <v>27285</v>
      </c>
      <c r="G200" s="84">
        <v>8.4724000000000004</v>
      </c>
      <c r="H200" s="84" t="s">
        <v>177</v>
      </c>
      <c r="I200" s="84" t="s">
        <v>62</v>
      </c>
      <c r="J200" s="84">
        <v>4</v>
      </c>
      <c r="K200" s="84">
        <v>24598.602800000001</v>
      </c>
      <c r="L200" s="84" t="s">
        <v>63</v>
      </c>
      <c r="M200" s="84" t="s">
        <v>46</v>
      </c>
      <c r="N200" s="17"/>
      <c r="O200" s="17"/>
      <c r="P200" s="17"/>
    </row>
    <row r="201" spans="1:16" x14ac:dyDescent="0.25">
      <c r="A201" s="91" t="s">
        <v>10</v>
      </c>
      <c r="B201" s="84" t="s">
        <v>12</v>
      </c>
      <c r="C201" s="84" t="s">
        <v>14</v>
      </c>
      <c r="D201" s="84">
        <v>12728</v>
      </c>
      <c r="E201" s="84">
        <v>16.842199999999998</v>
      </c>
      <c r="F201" s="84">
        <v>9430</v>
      </c>
      <c r="G201" s="84">
        <v>2.9281000000000001</v>
      </c>
      <c r="H201" s="84" t="s">
        <v>177</v>
      </c>
      <c r="I201" s="84" t="s">
        <v>62</v>
      </c>
      <c r="J201" s="84">
        <v>4</v>
      </c>
      <c r="K201" s="84">
        <v>24598.602800000001</v>
      </c>
      <c r="L201" s="84" t="s">
        <v>63</v>
      </c>
      <c r="M201" s="84" t="s">
        <v>46</v>
      </c>
      <c r="N201" s="17"/>
      <c r="O201" s="17"/>
      <c r="P201" s="17"/>
    </row>
    <row r="202" spans="1:16" x14ac:dyDescent="0.25">
      <c r="A202" s="91" t="s">
        <v>10</v>
      </c>
      <c r="B202" s="84" t="s">
        <v>12</v>
      </c>
      <c r="C202" s="84" t="s">
        <v>15</v>
      </c>
      <c r="D202" s="84">
        <v>11965</v>
      </c>
      <c r="E202" s="84">
        <v>15.832599999999999</v>
      </c>
      <c r="F202" s="84">
        <v>46781</v>
      </c>
      <c r="G202" s="84">
        <v>14.5261</v>
      </c>
      <c r="H202" s="84" t="s">
        <v>177</v>
      </c>
      <c r="I202" s="84" t="s">
        <v>62</v>
      </c>
      <c r="J202" s="84">
        <v>4</v>
      </c>
      <c r="K202" s="84">
        <v>24598.602800000001</v>
      </c>
      <c r="L202" s="84" t="s">
        <v>63</v>
      </c>
      <c r="M202" s="84" t="s">
        <v>46</v>
      </c>
      <c r="N202" s="17"/>
      <c r="O202" s="17"/>
      <c r="P202" s="17"/>
    </row>
    <row r="203" spans="1:16" x14ac:dyDescent="0.25">
      <c r="A203" s="91" t="s">
        <v>10</v>
      </c>
      <c r="B203" s="84" t="s">
        <v>12</v>
      </c>
      <c r="C203" s="84" t="s">
        <v>16</v>
      </c>
      <c r="D203" s="84">
        <v>11317</v>
      </c>
      <c r="E203" s="84">
        <v>14.975099999999999</v>
      </c>
      <c r="F203" s="84">
        <v>69570</v>
      </c>
      <c r="G203" s="84">
        <v>21.602399999999999</v>
      </c>
      <c r="H203" s="84" t="s">
        <v>177</v>
      </c>
      <c r="I203" s="84" t="s">
        <v>62</v>
      </c>
      <c r="J203" s="84">
        <v>4</v>
      </c>
      <c r="K203" s="84">
        <v>24598.602800000001</v>
      </c>
      <c r="L203" s="84" t="s">
        <v>63</v>
      </c>
      <c r="M203" s="84" t="s">
        <v>46</v>
      </c>
      <c r="N203" s="17"/>
      <c r="O203" s="17"/>
      <c r="P203" s="17"/>
    </row>
    <row r="204" spans="1:16" x14ac:dyDescent="0.25">
      <c r="A204" s="91" t="s">
        <v>10</v>
      </c>
      <c r="B204" s="84" t="s">
        <v>12</v>
      </c>
      <c r="C204" s="84" t="s">
        <v>17</v>
      </c>
      <c r="D204" s="84">
        <v>31247</v>
      </c>
      <c r="E204" s="84">
        <v>41.347299999999997</v>
      </c>
      <c r="F204" s="84">
        <v>168981</v>
      </c>
      <c r="G204" s="84">
        <v>52.4709</v>
      </c>
      <c r="H204" s="84" t="s">
        <v>177</v>
      </c>
      <c r="I204" s="84" t="s">
        <v>62</v>
      </c>
      <c r="J204" s="84">
        <v>4</v>
      </c>
      <c r="K204" s="84">
        <v>24598.602800000001</v>
      </c>
      <c r="L204" s="84" t="s">
        <v>63</v>
      </c>
      <c r="M204" s="84" t="s">
        <v>46</v>
      </c>
      <c r="N204" s="17"/>
      <c r="O204" s="17"/>
      <c r="P204" s="17"/>
    </row>
    <row r="205" spans="1:16" x14ac:dyDescent="0.25">
      <c r="A205" s="91" t="s">
        <v>10</v>
      </c>
      <c r="B205" s="84" t="s">
        <v>85</v>
      </c>
      <c r="C205" s="84" t="s">
        <v>83</v>
      </c>
      <c r="D205" s="84">
        <v>37706</v>
      </c>
      <c r="E205" s="84">
        <v>49.894100000000002</v>
      </c>
      <c r="F205" s="84">
        <v>164203</v>
      </c>
      <c r="G205" s="84">
        <v>50.987299999999998</v>
      </c>
      <c r="H205" s="84" t="s">
        <v>86</v>
      </c>
      <c r="I205" s="84" t="s">
        <v>62</v>
      </c>
      <c r="J205" s="84">
        <v>1</v>
      </c>
      <c r="K205" s="84">
        <v>29.2636334</v>
      </c>
      <c r="L205" s="84" t="s">
        <v>63</v>
      </c>
      <c r="M205" s="84" t="s">
        <v>46</v>
      </c>
      <c r="N205" s="17"/>
      <c r="O205" s="17"/>
      <c r="P205" s="17"/>
    </row>
    <row r="206" spans="1:16" x14ac:dyDescent="0.25">
      <c r="A206" s="91" t="s">
        <v>10</v>
      </c>
      <c r="B206" s="84" t="s">
        <v>85</v>
      </c>
      <c r="C206" s="84" t="s">
        <v>84</v>
      </c>
      <c r="D206" s="84">
        <v>37866</v>
      </c>
      <c r="E206" s="84">
        <v>50.105899999999998</v>
      </c>
      <c r="F206" s="84">
        <v>157844</v>
      </c>
      <c r="G206" s="84">
        <v>49.012700000000002</v>
      </c>
      <c r="H206" s="84" t="s">
        <v>86</v>
      </c>
      <c r="I206" s="84" t="s">
        <v>62</v>
      </c>
      <c r="J206" s="84">
        <v>1</v>
      </c>
      <c r="K206" s="84">
        <v>29.2636334</v>
      </c>
      <c r="L206" s="84" t="s">
        <v>63</v>
      </c>
      <c r="M206" s="84" t="s">
        <v>46</v>
      </c>
      <c r="N206" s="17"/>
      <c r="O206" s="17"/>
      <c r="P206" s="17"/>
    </row>
    <row r="207" spans="1:16" x14ac:dyDescent="0.25">
      <c r="A207" s="91" t="s">
        <v>10</v>
      </c>
      <c r="B207" s="84" t="s">
        <v>87</v>
      </c>
      <c r="C207" s="84" t="s">
        <v>88</v>
      </c>
      <c r="D207" s="84">
        <v>49541</v>
      </c>
      <c r="E207" s="84">
        <v>65.554699999999997</v>
      </c>
      <c r="F207" s="84">
        <v>170187</v>
      </c>
      <c r="G207" s="84">
        <v>52.845399999999998</v>
      </c>
      <c r="H207" s="84" t="s">
        <v>89</v>
      </c>
      <c r="I207" s="84" t="s">
        <v>62</v>
      </c>
      <c r="J207" s="84">
        <v>2</v>
      </c>
      <c r="K207" s="84">
        <v>26393.205600000001</v>
      </c>
      <c r="L207" s="84" t="s">
        <v>63</v>
      </c>
      <c r="M207" s="84" t="s">
        <v>46</v>
      </c>
      <c r="N207" s="17"/>
      <c r="O207" s="17"/>
      <c r="P207" s="17"/>
    </row>
    <row r="208" spans="1:16" x14ac:dyDescent="0.25">
      <c r="A208" s="91" t="s">
        <v>10</v>
      </c>
      <c r="B208" s="84" t="s">
        <v>87</v>
      </c>
      <c r="C208" s="84" t="s">
        <v>90</v>
      </c>
      <c r="D208" s="84">
        <v>8524</v>
      </c>
      <c r="E208" s="84">
        <v>11.279299999999999</v>
      </c>
      <c r="F208" s="84">
        <v>123668</v>
      </c>
      <c r="G208" s="84">
        <v>38.400599999999997</v>
      </c>
      <c r="H208" s="84" t="s">
        <v>89</v>
      </c>
      <c r="I208" s="84" t="s">
        <v>62</v>
      </c>
      <c r="J208" s="84">
        <v>2</v>
      </c>
      <c r="K208" s="84">
        <v>26393.205600000001</v>
      </c>
      <c r="L208" s="84" t="s">
        <v>63</v>
      </c>
      <c r="M208" s="84" t="s">
        <v>46</v>
      </c>
      <c r="N208" s="17"/>
      <c r="O208" s="17"/>
      <c r="P208" s="17"/>
    </row>
    <row r="209" spans="1:16" x14ac:dyDescent="0.25">
      <c r="A209" s="91" t="s">
        <v>10</v>
      </c>
      <c r="B209" s="84" t="s">
        <v>87</v>
      </c>
      <c r="C209" s="84" t="s">
        <v>91</v>
      </c>
      <c r="D209" s="84">
        <v>17507</v>
      </c>
      <c r="E209" s="84">
        <v>23.166</v>
      </c>
      <c r="F209" s="84">
        <v>28192</v>
      </c>
      <c r="G209" s="84">
        <v>8.7539999999999996</v>
      </c>
      <c r="H209" s="84" t="s">
        <v>89</v>
      </c>
      <c r="I209" s="84" t="s">
        <v>62</v>
      </c>
      <c r="J209" s="84">
        <v>2</v>
      </c>
      <c r="K209" s="84">
        <v>26393.205600000001</v>
      </c>
      <c r="L209" s="84" t="s">
        <v>63</v>
      </c>
      <c r="M209" s="84" t="s">
        <v>46</v>
      </c>
      <c r="N209" s="17"/>
      <c r="O209" s="17"/>
      <c r="P209" s="17"/>
    </row>
    <row r="210" spans="1:16" x14ac:dyDescent="0.25">
      <c r="A210" s="91" t="s">
        <v>10</v>
      </c>
      <c r="B210" s="84" t="s">
        <v>11</v>
      </c>
      <c r="C210" s="84">
        <v>2014</v>
      </c>
      <c r="D210" s="84">
        <v>24738</v>
      </c>
      <c r="E210" s="84">
        <v>32.734299999999998</v>
      </c>
      <c r="F210" s="84">
        <v>153627</v>
      </c>
      <c r="G210" s="84">
        <v>33.109099999999998</v>
      </c>
      <c r="H210" s="84" t="s">
        <v>178</v>
      </c>
      <c r="I210" s="84" t="s">
        <v>62</v>
      </c>
      <c r="J210" s="84">
        <v>2</v>
      </c>
      <c r="K210" s="84">
        <v>16.4395259</v>
      </c>
      <c r="L210" s="84">
        <v>2.9999999999999997E-4</v>
      </c>
      <c r="M210" s="84" t="s">
        <v>46</v>
      </c>
      <c r="N210" s="17"/>
      <c r="O210" s="17"/>
      <c r="P210" s="17"/>
    </row>
    <row r="211" spans="1:16" x14ac:dyDescent="0.25">
      <c r="A211" s="91" t="s">
        <v>10</v>
      </c>
      <c r="B211" s="84" t="s">
        <v>11</v>
      </c>
      <c r="C211" s="84">
        <v>2015</v>
      </c>
      <c r="D211" s="84">
        <v>25321</v>
      </c>
      <c r="E211" s="84">
        <v>33.505800000000001</v>
      </c>
      <c r="F211" s="84">
        <v>105425</v>
      </c>
      <c r="G211" s="84">
        <v>32.735900000000001</v>
      </c>
      <c r="H211" s="84" t="s">
        <v>178</v>
      </c>
      <c r="I211" s="84" t="s">
        <v>62</v>
      </c>
      <c r="J211" s="84">
        <v>2</v>
      </c>
      <c r="K211" s="84">
        <v>16.4395259</v>
      </c>
      <c r="L211" s="84">
        <v>2.9999999999999997E-4</v>
      </c>
      <c r="M211" s="84" t="s">
        <v>46</v>
      </c>
      <c r="N211" s="17"/>
      <c r="O211" s="17"/>
      <c r="P211" s="17"/>
    </row>
    <row r="212" spans="1:16" x14ac:dyDescent="0.25">
      <c r="A212" s="91" t="s">
        <v>10</v>
      </c>
      <c r="B212" s="84" t="s">
        <v>11</v>
      </c>
      <c r="C212" s="84">
        <v>2016</v>
      </c>
      <c r="D212" s="84">
        <v>25513</v>
      </c>
      <c r="E212" s="84">
        <v>33.759900000000002</v>
      </c>
      <c r="F212" s="84">
        <v>109995</v>
      </c>
      <c r="G212" s="84">
        <v>34.155000000000001</v>
      </c>
      <c r="H212" s="84" t="s">
        <v>178</v>
      </c>
      <c r="I212" s="84" t="s">
        <v>62</v>
      </c>
      <c r="J212" s="84">
        <v>2</v>
      </c>
      <c r="K212" s="84">
        <v>16.4395259</v>
      </c>
      <c r="L212" s="84">
        <v>2.9999999999999997E-4</v>
      </c>
      <c r="M212" s="84" t="s">
        <v>46</v>
      </c>
      <c r="N212" s="17"/>
      <c r="O212" s="17"/>
      <c r="P212" s="17"/>
    </row>
    <row r="213" spans="1:16" x14ac:dyDescent="0.25">
      <c r="A213" s="81"/>
      <c r="B213" s="17"/>
      <c r="C213" s="17"/>
      <c r="D213" s="17"/>
      <c r="E213" s="17"/>
      <c r="F213" s="17"/>
      <c r="G213" s="17"/>
      <c r="H213" s="17"/>
      <c r="I213" s="17"/>
      <c r="J213" s="17"/>
      <c r="K213" s="17"/>
      <c r="L213" s="17"/>
      <c r="M213" s="17"/>
      <c r="N213" s="17"/>
      <c r="O213" s="17"/>
      <c r="P213" s="17"/>
    </row>
    <row r="214" spans="1:16" x14ac:dyDescent="0.25">
      <c r="A214" s="86" t="s">
        <v>208</v>
      </c>
      <c r="B214" s="17"/>
      <c r="C214" s="17"/>
      <c r="D214" s="17"/>
      <c r="E214" s="17"/>
      <c r="F214" s="17"/>
      <c r="G214" s="17"/>
      <c r="H214" s="17"/>
      <c r="I214" s="17"/>
      <c r="J214" s="17"/>
      <c r="K214" s="17"/>
      <c r="L214" s="17"/>
      <c r="M214" s="17"/>
      <c r="N214" s="17"/>
      <c r="O214" s="17"/>
      <c r="P214" s="17"/>
    </row>
  </sheetData>
  <mergeCells count="3">
    <mergeCell ref="A8:A9"/>
    <mergeCell ref="B8:B9"/>
    <mergeCell ref="C8:C9"/>
  </mergeCells>
  <hyperlinks>
    <hyperlink ref="B1" r:id="rId1" xr:uid="{00000000-0004-0000-0E00-000000000000}"/>
  </hyperlinks>
  <pageMargins left="0.7" right="0.7" top="0.75" bottom="0.75" header="0.3" footer="0.3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7984FF7E5A7174AA0CADF7BFDE593D7" ma:contentTypeVersion="6" ma:contentTypeDescription="Create a new document." ma:contentTypeScope="" ma:versionID="4b557437d30ce1fb95dc582b33822155">
  <xsd:schema xmlns:xsd="http://www.w3.org/2001/XMLSchema" xmlns:xs="http://www.w3.org/2001/XMLSchema" xmlns:p="http://schemas.microsoft.com/office/2006/metadata/properties" xmlns:ns2="175f2bb9-7ea2-4dfb-aa70-2a37afa654a9" xmlns:ns3="bc2de261-d455-4aa8-8045-ab467327425b" targetNamespace="http://schemas.microsoft.com/office/2006/metadata/properties" ma:root="true" ma:fieldsID="0d6016aae0be466730f3933da3678b6c" ns2:_="" ns3:_="">
    <xsd:import namespace="175f2bb9-7ea2-4dfb-aa70-2a37afa654a9"/>
    <xsd:import namespace="bc2de261-d455-4aa8-8045-ab467327425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75f2bb9-7ea2-4dfb-aa70-2a37afa654a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2de261-d455-4aa8-8045-ab467327425b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1DA8316D-B542-4531-94C4-F1BA9AC36DE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8E7200CE-0539-4092-8D02-600C63B9F684}"/>
</file>

<file path=customXml/itemProps3.xml><?xml version="1.0" encoding="utf-8"?>
<ds:datastoreItem xmlns:ds="http://schemas.openxmlformats.org/officeDocument/2006/customXml" ds:itemID="{4A29E4D1-9363-4ACE-828A-5AC5F5BA300D}">
  <ds:schemaRefs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purl.org/dc/elements/1.1/"/>
    <ds:schemaRef ds:uri="http://schemas.microsoft.com/office/2006/documentManagement/types"/>
    <ds:schemaRef ds:uri="175f2bb9-7ea2-4dfb-aa70-2a37afa654a9"/>
    <ds:schemaRef ds:uri="http://schemas.microsoft.com/office/2006/metadata/propertie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9</vt:i4>
      </vt:variant>
      <vt:variant>
        <vt:lpstr>Charts</vt:lpstr>
      </vt:variant>
      <vt:variant>
        <vt:i4>5</vt:i4>
      </vt:variant>
      <vt:variant>
        <vt:lpstr>Named Ranges</vt:lpstr>
      </vt:variant>
      <vt:variant>
        <vt:i4>1</vt:i4>
      </vt:variant>
    </vt:vector>
  </HeadingPairs>
  <TitlesOfParts>
    <vt:vector size="15" baseType="lpstr">
      <vt:lpstr>fig_data_allrowp</vt:lpstr>
      <vt:lpstr>fig_data_kid_colp</vt:lpstr>
      <vt:lpstr>fig_data_adlt_colp</vt:lpstr>
      <vt:lpstr>Suppl_adlt_ptColp</vt:lpstr>
      <vt:lpstr>Suppl_adlt_phColp</vt:lpstr>
      <vt:lpstr>Suppl_kid_ptColpt</vt:lpstr>
      <vt:lpstr>Suppl_kid_phColp</vt:lpstr>
      <vt:lpstr>tbl_data</vt:lpstr>
      <vt:lpstr>orig_data</vt:lpstr>
      <vt:lpstr>Fig_all_rowp</vt:lpstr>
      <vt:lpstr>Fig_adlt_ptColp</vt:lpstr>
      <vt:lpstr>Fig_adlt_phColp</vt:lpstr>
      <vt:lpstr>Fig_kid_ptColp</vt:lpstr>
      <vt:lpstr>Fig_kid_phColp</vt:lpstr>
      <vt:lpstr>orig_data!IDX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Ina Koseva</dc:creator>
  <cp:lastModifiedBy>John-Michael Bowes</cp:lastModifiedBy>
  <cp:lastPrinted>2020-06-03T19:23:37Z</cp:lastPrinted>
  <dcterms:created xsi:type="dcterms:W3CDTF">2020-05-21T20:42:16Z</dcterms:created>
  <dcterms:modified xsi:type="dcterms:W3CDTF">2021-06-23T18:18:23Z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0x01010097984FF7E5A7174AA0CADF7BFDE593D7</vt:lpwstr>
  </property>
</Properties>
</file>